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tabRatio="500" activeTab="0"/>
  </bookViews>
  <sheets>
    <sheet name="Стартовый лист" sheetId="1" r:id="rId1"/>
    <sheet name="Тайминг" sheetId="2" r:id="rId2"/>
  </sheets>
  <definedNames/>
  <calcPr fullCalcOnLoad="1"/>
</workbook>
</file>

<file path=xl/comments2.xml><?xml version="1.0" encoding="utf-8"?>
<comments xmlns="http://schemas.openxmlformats.org/spreadsheetml/2006/main">
  <authors>
    <author>moskalev</author>
  </authors>
  <commentList>
    <comment ref="F5" authorId="0">
      <text>
        <r>
          <rPr>
            <b/>
            <sz val="8"/>
            <rFont val="Tahoma"/>
            <family val="2"/>
          </rPr>
          <t>moskalev:</t>
        </r>
        <r>
          <rPr>
            <sz val="8"/>
            <rFont val="Tahoma"/>
            <family val="2"/>
          </rPr>
          <t xml:space="preserve">
Время старта группы</t>
        </r>
      </text>
    </comment>
    <comment ref="G5" authorId="0">
      <text>
        <r>
          <rPr>
            <b/>
            <sz val="8"/>
            <rFont val="Tahoma"/>
            <family val="2"/>
          </rPr>
          <t>moskalev:</t>
        </r>
        <r>
          <rPr>
            <sz val="8"/>
            <rFont val="Tahoma"/>
            <family val="2"/>
          </rPr>
          <t xml:space="preserve">
Время окончания игры на луке 1 - флаг воткнут в лунку</t>
        </r>
      </text>
    </comment>
    <comment ref="O5" authorId="0">
      <text>
        <r>
          <rPr>
            <b/>
            <sz val="8"/>
            <rFont val="Tahoma"/>
            <family val="2"/>
          </rPr>
          <t>moskalev:</t>
        </r>
        <r>
          <rPr>
            <sz val="8"/>
            <rFont val="Tahoma"/>
            <family val="2"/>
          </rPr>
          <t xml:space="preserve">
время окончания 1й 9ки</t>
        </r>
      </text>
    </comment>
    <comment ref="F10" authorId="0">
      <text>
        <r>
          <rPr>
            <b/>
            <sz val="8"/>
            <rFont val="Tahoma"/>
            <family val="2"/>
          </rPr>
          <t>moskalev:</t>
        </r>
        <r>
          <rPr>
            <sz val="8"/>
            <rFont val="Tahoma"/>
            <family val="2"/>
          </rPr>
          <t xml:space="preserve">
добавлено 10 минут</t>
        </r>
      </text>
    </comment>
    <comment ref="F14" authorId="0">
      <text>
        <r>
          <rPr>
            <b/>
            <sz val="8"/>
            <rFont val="Tahoma"/>
            <family val="2"/>
          </rPr>
          <t>moskalev:</t>
        </r>
        <r>
          <rPr>
            <sz val="8"/>
            <rFont val="Tahoma"/>
            <family val="2"/>
          </rPr>
          <t xml:space="preserve">
добавлено 10 минут</t>
        </r>
      </text>
    </comment>
    <comment ref="F29" authorId="0">
      <text>
        <r>
          <rPr>
            <b/>
            <sz val="8"/>
            <rFont val="Tahoma"/>
            <family val="2"/>
          </rPr>
          <t>moskalev:</t>
        </r>
        <r>
          <rPr>
            <sz val="8"/>
            <rFont val="Tahoma"/>
            <family val="2"/>
          </rPr>
          <t xml:space="preserve">
время старта на 10-й лунке - второй круг</t>
        </r>
      </text>
    </comment>
    <comment ref="O33" authorId="0">
      <text>
        <r>
          <rPr>
            <b/>
            <sz val="8"/>
            <rFont val="Tahoma"/>
            <family val="2"/>
          </rPr>
          <t>moskalev:</t>
        </r>
        <r>
          <rPr>
            <sz val="8"/>
            <rFont val="Tahoma"/>
            <family val="2"/>
          </rPr>
          <t xml:space="preserve">
расчетное время финиша при текущем списке участников 1 ж.флайт, 4 м.флайта</t>
        </r>
      </text>
    </comment>
  </commentList>
</comments>
</file>

<file path=xl/sharedStrings.xml><?xml version="1.0" encoding="utf-8"?>
<sst xmlns="http://schemas.openxmlformats.org/spreadsheetml/2006/main" count="226" uniqueCount="196">
  <si>
    <t>8,7</t>
  </si>
  <si>
    <t>4,1</t>
  </si>
  <si>
    <t>6,2</t>
  </si>
  <si>
    <t>13,9</t>
  </si>
  <si>
    <t>Hole</t>
  </si>
  <si>
    <t>Start</t>
  </si>
  <si>
    <t>Par</t>
  </si>
  <si>
    <t>Гусева</t>
  </si>
  <si>
    <t>Доманков</t>
  </si>
  <si>
    <t>Хохлова</t>
  </si>
  <si>
    <t>Петрова</t>
  </si>
  <si>
    <t>Марина</t>
  </si>
  <si>
    <t>Семенихин</t>
  </si>
  <si>
    <t>Сотников</t>
  </si>
  <si>
    <t>Филаткин</t>
  </si>
  <si>
    <t>Кабанов</t>
  </si>
  <si>
    <t>Tee 1</t>
  </si>
  <si>
    <t>Round 1</t>
  </si>
  <si>
    <t>Game</t>
  </si>
  <si>
    <t>NAMES</t>
  </si>
  <si>
    <t>3,9</t>
  </si>
  <si>
    <t>13,5</t>
  </si>
  <si>
    <t>Date:   26 мая 2016 г.</t>
  </si>
  <si>
    <t>Московская область</t>
  </si>
  <si>
    <t>1,1</t>
  </si>
  <si>
    <t>10,02.2001</t>
  </si>
  <si>
    <t>8,4</t>
  </si>
  <si>
    <t>Георгий</t>
  </si>
  <si>
    <t>Чернов</t>
  </si>
  <si>
    <t xml:space="preserve">Карасёв </t>
  </si>
  <si>
    <t>Алексей</t>
  </si>
  <si>
    <t>Лев</t>
  </si>
  <si>
    <t xml:space="preserve">Доманков </t>
  </si>
  <si>
    <t xml:space="preserve">Макаров </t>
  </si>
  <si>
    <t>Александр</t>
  </si>
  <si>
    <t>4,2</t>
  </si>
  <si>
    <t>7,6</t>
  </si>
  <si>
    <t>Felix</t>
  </si>
  <si>
    <t xml:space="preserve">Меньшиков </t>
  </si>
  <si>
    <t>Матвей</t>
  </si>
  <si>
    <t>Егор</t>
  </si>
  <si>
    <t>Глеб</t>
  </si>
  <si>
    <t xml:space="preserve">Сорокин </t>
  </si>
  <si>
    <t xml:space="preserve">Фролов </t>
  </si>
  <si>
    <t>Борисов</t>
  </si>
  <si>
    <t>Стефан</t>
  </si>
  <si>
    <t>Роман</t>
  </si>
  <si>
    <t>5,1</t>
  </si>
  <si>
    <t>Ровшанбек</t>
  </si>
  <si>
    <t>Хожиматов</t>
  </si>
  <si>
    <t>Шмигельский</t>
  </si>
  <si>
    <t>8,1</t>
  </si>
  <si>
    <t>2002</t>
  </si>
  <si>
    <t xml:space="preserve">Нефёдов </t>
  </si>
  <si>
    <t>Никита</t>
  </si>
  <si>
    <t>Блаженов</t>
  </si>
  <si>
    <t>Владислав</t>
  </si>
  <si>
    <t>Максим</t>
  </si>
  <si>
    <t>Артем</t>
  </si>
  <si>
    <t>Сергей</t>
  </si>
  <si>
    <t>Константин</t>
  </si>
  <si>
    <t>Кирилл</t>
  </si>
  <si>
    <t>Петр</t>
  </si>
  <si>
    <t>Миронов</t>
  </si>
  <si>
    <t>Зикеев</t>
  </si>
  <si>
    <t>Мерзляк</t>
  </si>
  <si>
    <t>Захаров</t>
  </si>
  <si>
    <t>Илья</t>
  </si>
  <si>
    <t>Степан</t>
  </si>
  <si>
    <t>Андрей</t>
  </si>
  <si>
    <t>Руслан</t>
  </si>
  <si>
    <t>Суржик</t>
  </si>
  <si>
    <t>Казанцев</t>
  </si>
  <si>
    <t>9,9</t>
  </si>
  <si>
    <t>12,4</t>
  </si>
  <si>
    <t>14,5</t>
  </si>
  <si>
    <t>Арсений</t>
  </si>
  <si>
    <t>Даниил</t>
  </si>
  <si>
    <t>Матыей</t>
  </si>
  <si>
    <t>Игорь</t>
  </si>
  <si>
    <t>Кортнев</t>
  </si>
  <si>
    <t>Пузанов</t>
  </si>
  <si>
    <t>Кармолин</t>
  </si>
  <si>
    <t>Чекин</t>
  </si>
  <si>
    <t>10,3</t>
  </si>
  <si>
    <t>13,1</t>
  </si>
  <si>
    <t>Михаил</t>
  </si>
  <si>
    <t>Макарий</t>
  </si>
  <si>
    <t>Логинов</t>
  </si>
  <si>
    <t>Тульчинский</t>
  </si>
  <si>
    <t>Журавлёв</t>
  </si>
  <si>
    <t xml:space="preserve">Стерхов </t>
  </si>
  <si>
    <t>Кристина</t>
  </si>
  <si>
    <t>Александра</t>
  </si>
  <si>
    <t>Анастасия</t>
  </si>
  <si>
    <t xml:space="preserve">Малахова </t>
  </si>
  <si>
    <t xml:space="preserve">Пономарева </t>
  </si>
  <si>
    <t xml:space="preserve">Горбонос </t>
  </si>
  <si>
    <t xml:space="preserve">Бектимирова </t>
  </si>
  <si>
    <t>Екатерина</t>
  </si>
  <si>
    <t>15,1</t>
  </si>
  <si>
    <t>15,5</t>
  </si>
  <si>
    <t>Юлия</t>
  </si>
  <si>
    <t>Софья</t>
  </si>
  <si>
    <t>Елена</t>
  </si>
  <si>
    <t>Котова</t>
  </si>
  <si>
    <t>Бабак</t>
  </si>
  <si>
    <t>Болотина</t>
  </si>
  <si>
    <t>24.08.2003</t>
  </si>
  <si>
    <t>Полина</t>
  </si>
  <si>
    <t>Сабирзанова</t>
  </si>
  <si>
    <t>Полукарова</t>
  </si>
  <si>
    <t>Карасёва</t>
  </si>
  <si>
    <t>Елизавета</t>
  </si>
  <si>
    <t>Чубенко</t>
  </si>
  <si>
    <t>Леонтьева</t>
  </si>
  <si>
    <t>Медведева</t>
  </si>
  <si>
    <t>Валерия</t>
  </si>
  <si>
    <t>Вера</t>
  </si>
  <si>
    <t>Ольга</t>
  </si>
  <si>
    <t>Анна</t>
  </si>
  <si>
    <t>Нина</t>
  </si>
  <si>
    <t>Алиса</t>
  </si>
  <si>
    <t>Мария</t>
  </si>
  <si>
    <t>Кирейченкова</t>
  </si>
  <si>
    <t>Новицкая</t>
  </si>
  <si>
    <t>Поднебеснова</t>
  </si>
  <si>
    <t>Болдырева</t>
  </si>
  <si>
    <t>Великорецкая</t>
  </si>
  <si>
    <t>Лукьяненко</t>
  </si>
  <si>
    <t>Долина</t>
  </si>
  <si>
    <t>Покатилова</t>
  </si>
  <si>
    <t>Рогов Иван</t>
  </si>
  <si>
    <t>16,2</t>
  </si>
  <si>
    <t>18,3</t>
  </si>
  <si>
    <t>16,3</t>
  </si>
  <si>
    <t>17,7</t>
  </si>
  <si>
    <t>16,4</t>
  </si>
  <si>
    <t>17,9</t>
  </si>
  <si>
    <t>19,2</t>
  </si>
  <si>
    <t xml:space="preserve">25,1 </t>
  </si>
  <si>
    <t>20,3</t>
  </si>
  <si>
    <t>24,5</t>
  </si>
  <si>
    <t>20,5</t>
  </si>
  <si>
    <t>24,6</t>
  </si>
  <si>
    <t>26,0</t>
  </si>
  <si>
    <t>26,4</t>
  </si>
  <si>
    <t>31,5</t>
  </si>
  <si>
    <t>26,6</t>
  </si>
  <si>
    <t>38,0</t>
  </si>
  <si>
    <t>27,8</t>
  </si>
  <si>
    <t>34,1</t>
  </si>
  <si>
    <t>Иван</t>
  </si>
  <si>
    <t>Владимир</t>
  </si>
  <si>
    <t>Тембулат</t>
  </si>
  <si>
    <t>Евгений</t>
  </si>
  <si>
    <t>Дмитрий</t>
  </si>
  <si>
    <t>Вячеслав</t>
  </si>
  <si>
    <t>Альберт</t>
  </si>
  <si>
    <t>Семен</t>
  </si>
  <si>
    <t>Антон</t>
  </si>
  <si>
    <t>Аркадий</t>
  </si>
  <si>
    <t>Николай</t>
  </si>
  <si>
    <t>Леонид</t>
  </si>
  <si>
    <t>Василий</t>
  </si>
  <si>
    <t>Виктор</t>
  </si>
  <si>
    <t>Денис</t>
  </si>
  <si>
    <t xml:space="preserve">Ненарокомов </t>
  </si>
  <si>
    <t xml:space="preserve">Битоков </t>
  </si>
  <si>
    <t xml:space="preserve">Угрюмов </t>
  </si>
  <si>
    <t>Новиков</t>
  </si>
  <si>
    <t>Сергеев</t>
  </si>
  <si>
    <t>Фролов</t>
  </si>
  <si>
    <t xml:space="preserve">Лещенко </t>
  </si>
  <si>
    <t xml:space="preserve">Беляев </t>
  </si>
  <si>
    <t xml:space="preserve">Херсонский </t>
  </si>
  <si>
    <t xml:space="preserve">Писарев </t>
  </si>
  <si>
    <t xml:space="preserve">Соколов </t>
  </si>
  <si>
    <t xml:space="preserve">Полукаров </t>
  </si>
  <si>
    <t xml:space="preserve">Кац </t>
  </si>
  <si>
    <t xml:space="preserve">Добросердов </t>
  </si>
  <si>
    <t xml:space="preserve">Пронькин </t>
  </si>
  <si>
    <t xml:space="preserve">Гаврилин </t>
  </si>
  <si>
    <t xml:space="preserve">Савинов </t>
  </si>
  <si>
    <t xml:space="preserve">Ладыгин </t>
  </si>
  <si>
    <t xml:space="preserve">Рукавишников </t>
  </si>
  <si>
    <t xml:space="preserve">Дармокрык </t>
  </si>
  <si>
    <t>Московский Тур 2-й этап</t>
  </si>
  <si>
    <t xml:space="preserve">21 июля 2016 г. Гольф и поло клуб Целеево </t>
  </si>
  <si>
    <t>Стартовый лист на 21 июля  2016 г.</t>
  </si>
  <si>
    <t>ТИ 10</t>
  </si>
  <si>
    <t>ТИ 1</t>
  </si>
  <si>
    <t>Сарычев</t>
  </si>
  <si>
    <t>Пучков</t>
  </si>
  <si>
    <t>Zamudio</t>
  </si>
  <si>
    <t>Беляев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</si>
</sst>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h:mm;@"/>
    <numFmt numFmtId="182" formatCode="[$-FC19]d\ mmmm\ yyyy\ &quot;г.&quot;"/>
    <numFmt numFmtId="183" formatCode="[$-F400]h:mm:ss\ AM/PM"/>
  </numFmts>
  <fonts count="60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Calibri"/>
      <family val="2"/>
    </font>
    <font>
      <b/>
      <sz val="10"/>
      <name val="Arial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20" fontId="0" fillId="0" borderId="10" xfId="0" applyNumberFormat="1" applyBorder="1" applyAlignment="1">
      <alignment horizontal="center"/>
    </xf>
    <xf numFmtId="181" fontId="6" fillId="0" borderId="10" xfId="0" applyNumberFormat="1" applyFont="1" applyFill="1" applyBorder="1" applyAlignment="1">
      <alignment/>
    </xf>
    <xf numFmtId="181" fontId="0" fillId="0" borderId="10" xfId="0" applyNumberFormat="1" applyBorder="1" applyAlignment="1">
      <alignment horizontal="center"/>
    </xf>
    <xf numFmtId="181" fontId="6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81" fontId="10" fillId="0" borderId="10" xfId="0" applyNumberFormat="1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14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5" fillId="0" borderId="0" xfId="0" applyNumberFormat="1" applyFont="1" applyFill="1" applyAlignment="1">
      <alignment horizontal="center"/>
    </xf>
    <xf numFmtId="14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5" fillId="33" borderId="0" xfId="0" applyNumberFormat="1" applyFont="1" applyFill="1" applyBorder="1" applyAlignment="1">
      <alignment wrapText="1"/>
    </xf>
    <xf numFmtId="0" fontId="54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4" fontId="0" fillId="0" borderId="0" xfId="0" applyNumberFormat="1" applyFill="1" applyBorder="1" applyAlignment="1">
      <alignment horizontal="center" vertical="top" wrapText="1"/>
    </xf>
    <xf numFmtId="181" fontId="4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wrapText="1"/>
    </xf>
    <xf numFmtId="181" fontId="4" fillId="0" borderId="0" xfId="0" applyNumberFormat="1" applyFont="1" applyFill="1" applyAlignment="1">
      <alignment horizontal="left"/>
    </xf>
    <xf numFmtId="20" fontId="4" fillId="0" borderId="0" xfId="0" applyNumberFormat="1" applyFont="1" applyFill="1" applyBorder="1" applyAlignment="1">
      <alignment horizontal="left" vertical="top" wrapText="1"/>
    </xf>
    <xf numFmtId="1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55" fillId="0" borderId="10" xfId="0" applyFont="1" applyFill="1" applyBorder="1" applyAlignment="1">
      <alignment/>
    </xf>
    <xf numFmtId="49" fontId="55" fillId="0" borderId="10" xfId="0" applyNumberFormat="1" applyFont="1" applyFill="1" applyBorder="1" applyAlignment="1">
      <alignment horizontal="center"/>
    </xf>
    <xf numFmtId="14" fontId="55" fillId="0" borderId="10" xfId="0" applyNumberFormat="1" applyFont="1" applyFill="1" applyBorder="1" applyAlignment="1">
      <alignment horizontal="center"/>
    </xf>
    <xf numFmtId="49" fontId="55" fillId="0" borderId="10" xfId="0" applyNumberFormat="1" applyFont="1" applyFill="1" applyBorder="1" applyAlignment="1">
      <alignment horizontal="left"/>
    </xf>
    <xf numFmtId="180" fontId="55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/>
    </xf>
    <xf numFmtId="180" fontId="55" fillId="0" borderId="10" xfId="0" applyNumberFormat="1" applyFont="1" applyFill="1" applyBorder="1" applyAlignment="1">
      <alignment horizontal="left"/>
    </xf>
    <xf numFmtId="14" fontId="0" fillId="0" borderId="15" xfId="0" applyNumberFormat="1" applyFill="1" applyBorder="1" applyAlignment="1">
      <alignment horizontal="center" vertical="top" wrapText="1"/>
    </xf>
    <xf numFmtId="14" fontId="55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55" fillId="0" borderId="16" xfId="0" applyFont="1" applyFill="1" applyBorder="1" applyAlignment="1">
      <alignment/>
    </xf>
    <xf numFmtId="49" fontId="55" fillId="0" borderId="17" xfId="0" applyNumberFormat="1" applyFont="1" applyFill="1" applyBorder="1" applyAlignment="1">
      <alignment horizontal="left"/>
    </xf>
    <xf numFmtId="180" fontId="55" fillId="0" borderId="17" xfId="0" applyNumberFormat="1" applyFont="1" applyFill="1" applyBorder="1" applyAlignment="1">
      <alignment horizontal="center"/>
    </xf>
    <xf numFmtId="14" fontId="55" fillId="0" borderId="17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wrapText="1"/>
    </xf>
    <xf numFmtId="14" fontId="0" fillId="0" borderId="10" xfId="0" applyNumberFormat="1" applyFont="1" applyFill="1" applyBorder="1" applyAlignment="1">
      <alignment/>
    </xf>
    <xf numFmtId="181" fontId="12" fillId="0" borderId="0" xfId="0" applyNumberFormat="1" applyFont="1" applyFill="1" applyAlignment="1">
      <alignment/>
    </xf>
    <xf numFmtId="181" fontId="12" fillId="33" borderId="0" xfId="0" applyNumberFormat="1" applyFont="1" applyFill="1" applyAlignment="1">
      <alignment horizontal="left"/>
    </xf>
    <xf numFmtId="181" fontId="12" fillId="0" borderId="0" xfId="0" applyNumberFormat="1" applyFont="1" applyFill="1" applyBorder="1" applyAlignment="1">
      <alignment horizontal="left"/>
    </xf>
    <xf numFmtId="181" fontId="12" fillId="0" borderId="0" xfId="0" applyNumberFormat="1" applyFont="1" applyFill="1" applyAlignment="1">
      <alignment horizontal="left"/>
    </xf>
    <xf numFmtId="20" fontId="12" fillId="0" borderId="0" xfId="0" applyNumberFormat="1" applyFont="1" applyFill="1" applyBorder="1" applyAlignment="1">
      <alignment horizontal="left" vertical="top" wrapText="1"/>
    </xf>
    <xf numFmtId="20" fontId="12" fillId="0" borderId="0" xfId="0" applyNumberFormat="1" applyFont="1" applyFill="1" applyAlignment="1">
      <alignment horizontal="left"/>
    </xf>
    <xf numFmtId="181" fontId="12" fillId="0" borderId="0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 horizontal="right" vertical="top" wrapText="1"/>
    </xf>
    <xf numFmtId="0" fontId="56" fillId="0" borderId="10" xfId="0" applyFont="1" applyFill="1" applyBorder="1" applyAlignment="1">
      <alignment/>
    </xf>
    <xf numFmtId="181" fontId="56" fillId="0" borderId="0" xfId="0" applyNumberFormat="1" applyFont="1" applyFill="1" applyAlignment="1">
      <alignment horizontal="left"/>
    </xf>
    <xf numFmtId="181" fontId="57" fillId="0" borderId="0" xfId="0" applyNumberFormat="1" applyFont="1" applyFill="1" applyAlignment="1">
      <alignment/>
    </xf>
    <xf numFmtId="181" fontId="57" fillId="0" borderId="0" xfId="0" applyNumberFormat="1" applyFont="1" applyFill="1" applyAlignment="1">
      <alignment horizontal="left"/>
    </xf>
    <xf numFmtId="1" fontId="4" fillId="33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55" fillId="0" borderId="1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 vertical="top" wrapText="1"/>
    </xf>
    <xf numFmtId="1" fontId="4" fillId="0" borderId="18" xfId="0" applyNumberFormat="1" applyFont="1" applyFill="1" applyBorder="1" applyAlignment="1">
      <alignment/>
    </xf>
    <xf numFmtId="1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5"/>
  <sheetViews>
    <sheetView tabSelected="1" zoomScale="80" zoomScaleNormal="80" zoomScalePageLayoutView="0" workbookViewId="0" topLeftCell="A4">
      <selection activeCell="N18" sqref="N18"/>
    </sheetView>
  </sheetViews>
  <sheetFormatPr defaultColWidth="8.8515625" defaultRowHeight="12.75"/>
  <cols>
    <col min="1" max="1" width="8.8515625" style="0" customWidth="1"/>
    <col min="2" max="2" width="17.28125" style="0" customWidth="1"/>
    <col min="3" max="3" width="15.140625" style="28" customWidth="1"/>
    <col min="4" max="4" width="10.00390625" style="26" customWidth="1"/>
    <col min="5" max="5" width="12.7109375" style="23" customWidth="1"/>
    <col min="6" max="6" width="5.421875" style="0" customWidth="1"/>
    <col min="7" max="7" width="17.28125" style="0" customWidth="1"/>
    <col min="8" max="8" width="15.140625" style="28" customWidth="1"/>
    <col min="9" max="9" width="10.00390625" style="0" customWidth="1"/>
    <col min="10" max="10" width="12.7109375" style="0" customWidth="1"/>
    <col min="11" max="19" width="8.8515625" style="0" customWidth="1"/>
    <col min="20" max="20" width="12.140625" style="0" customWidth="1"/>
  </cols>
  <sheetData>
    <row r="1" spans="2:10" ht="15">
      <c r="B1" s="79" t="s">
        <v>187</v>
      </c>
      <c r="C1" s="79"/>
      <c r="D1" s="79"/>
      <c r="E1" s="79"/>
      <c r="F1" s="79"/>
      <c r="G1" s="79"/>
      <c r="H1" s="79"/>
      <c r="I1" s="79"/>
      <c r="J1" s="79"/>
    </row>
    <row r="2" spans="2:10" ht="15.75">
      <c r="B2" s="80" t="s">
        <v>188</v>
      </c>
      <c r="C2" s="80"/>
      <c r="D2" s="80"/>
      <c r="E2" s="80"/>
      <c r="F2" s="80"/>
      <c r="G2" s="80"/>
      <c r="H2" s="80"/>
      <c r="I2" s="80"/>
      <c r="J2" s="80"/>
    </row>
    <row r="3" spans="2:10" ht="15.75">
      <c r="B3" s="80" t="s">
        <v>23</v>
      </c>
      <c r="C3" s="80"/>
      <c r="D3" s="80"/>
      <c r="E3" s="80"/>
      <c r="F3" s="80"/>
      <c r="G3" s="80"/>
      <c r="H3" s="80"/>
      <c r="I3" s="80"/>
      <c r="J3" s="80"/>
    </row>
    <row r="4" spans="2:10" ht="15.75">
      <c r="B4" s="80" t="s">
        <v>189</v>
      </c>
      <c r="C4" s="80"/>
      <c r="D4" s="80"/>
      <c r="E4" s="80"/>
      <c r="F4" s="80"/>
      <c r="G4" s="80"/>
      <c r="H4" s="80"/>
      <c r="I4" s="80"/>
      <c r="J4" s="80"/>
    </row>
    <row r="5" spans="6:8" ht="15.75">
      <c r="F5" s="2"/>
      <c r="G5" s="2"/>
      <c r="H5" s="27"/>
    </row>
    <row r="6" spans="2:8" ht="26.25">
      <c r="B6" s="30" t="s">
        <v>191</v>
      </c>
      <c r="F6" s="2"/>
      <c r="G6" s="31" t="s">
        <v>190</v>
      </c>
      <c r="H6" s="27"/>
    </row>
    <row r="7" spans="6:8" ht="15.75">
      <c r="F7" s="2"/>
      <c r="G7" s="2"/>
      <c r="H7" s="27"/>
    </row>
    <row r="8" spans="2:10" ht="15.75" customHeight="1">
      <c r="B8" s="9">
        <v>1</v>
      </c>
      <c r="D8" s="59">
        <v>0.375</v>
      </c>
      <c r="E8" s="24"/>
      <c r="G8" s="71">
        <v>13</v>
      </c>
      <c r="H8" s="60"/>
      <c r="I8" s="60">
        <v>0.375</v>
      </c>
      <c r="J8" s="29"/>
    </row>
    <row r="9" spans="2:10" ht="15.75">
      <c r="B9" s="43" t="s">
        <v>28</v>
      </c>
      <c r="C9" s="48" t="s">
        <v>27</v>
      </c>
      <c r="D9" s="47" t="s">
        <v>24</v>
      </c>
      <c r="E9" s="45">
        <v>35969</v>
      </c>
      <c r="F9" s="32"/>
      <c r="G9" s="43" t="s">
        <v>95</v>
      </c>
      <c r="H9" s="46" t="s">
        <v>99</v>
      </c>
      <c r="I9" s="47">
        <v>4.2</v>
      </c>
      <c r="J9" s="45">
        <v>37117</v>
      </c>
    </row>
    <row r="10" spans="2:10" ht="15.75">
      <c r="B10" s="43" t="s">
        <v>29</v>
      </c>
      <c r="C10" s="48" t="s">
        <v>30</v>
      </c>
      <c r="D10" s="47" t="s">
        <v>1</v>
      </c>
      <c r="E10" s="45" t="s">
        <v>25</v>
      </c>
      <c r="F10" s="32"/>
      <c r="G10" s="43" t="s">
        <v>96</v>
      </c>
      <c r="H10" s="46" t="s">
        <v>92</v>
      </c>
      <c r="I10" s="47">
        <v>7.2</v>
      </c>
      <c r="J10" s="45">
        <v>37633</v>
      </c>
    </row>
    <row r="11" spans="2:10" ht="15.75">
      <c r="B11" s="43" t="s">
        <v>32</v>
      </c>
      <c r="C11" s="48" t="s">
        <v>31</v>
      </c>
      <c r="D11" s="47" t="s">
        <v>2</v>
      </c>
      <c r="E11" s="45">
        <v>36445</v>
      </c>
      <c r="F11" s="32"/>
      <c r="G11" s="43" t="s">
        <v>97</v>
      </c>
      <c r="H11" s="46" t="s">
        <v>93</v>
      </c>
      <c r="I11" s="47">
        <v>10.1</v>
      </c>
      <c r="J11" s="45">
        <v>36629</v>
      </c>
    </row>
    <row r="12" spans="2:10" ht="15.75">
      <c r="B12" s="43" t="s">
        <v>15</v>
      </c>
      <c r="C12" s="48" t="s">
        <v>67</v>
      </c>
      <c r="D12" s="47">
        <v>9.8</v>
      </c>
      <c r="E12" s="45">
        <v>37898</v>
      </c>
      <c r="F12" s="32"/>
      <c r="G12" s="43" t="s">
        <v>98</v>
      </c>
      <c r="H12" s="46" t="s">
        <v>94</v>
      </c>
      <c r="I12" s="47">
        <v>12.8</v>
      </c>
      <c r="J12" s="45"/>
    </row>
    <row r="13" spans="2:10" ht="15.75" customHeight="1">
      <c r="B13" s="78">
        <v>2</v>
      </c>
      <c r="C13" s="33"/>
      <c r="D13" s="59">
        <f>D8+(10/1440)</f>
        <v>0.3819444444444444</v>
      </c>
      <c r="E13" s="34"/>
      <c r="F13" s="32"/>
      <c r="G13" s="72">
        <v>14</v>
      </c>
      <c r="H13" s="61"/>
      <c r="I13" s="61">
        <f>I8+(10/1440)</f>
        <v>0.3819444444444444</v>
      </c>
      <c r="J13" s="36"/>
    </row>
    <row r="14" spans="2:10" ht="15.75">
      <c r="B14" s="43" t="s">
        <v>194</v>
      </c>
      <c r="C14" s="46" t="s">
        <v>37</v>
      </c>
      <c r="D14" s="47">
        <v>3.3</v>
      </c>
      <c r="E14" s="45">
        <v>27222</v>
      </c>
      <c r="F14" s="32"/>
      <c r="G14" s="43" t="s">
        <v>7</v>
      </c>
      <c r="H14" s="46" t="s">
        <v>117</v>
      </c>
      <c r="I14" s="47">
        <v>4.3</v>
      </c>
      <c r="J14" s="45">
        <v>36057</v>
      </c>
    </row>
    <row r="15" spans="2:10" ht="15.75">
      <c r="B15" s="43" t="s">
        <v>38</v>
      </c>
      <c r="C15" s="46" t="s">
        <v>39</v>
      </c>
      <c r="D15" s="47" t="s">
        <v>35</v>
      </c>
      <c r="E15" s="45">
        <v>36292</v>
      </c>
      <c r="F15" s="32"/>
      <c r="G15" s="43" t="s">
        <v>9</v>
      </c>
      <c r="H15" s="46" t="s">
        <v>122</v>
      </c>
      <c r="I15" s="47">
        <v>5</v>
      </c>
      <c r="J15" s="45">
        <v>37748</v>
      </c>
    </row>
    <row r="16" spans="2:10" ht="15.75">
      <c r="B16" s="43" t="s">
        <v>43</v>
      </c>
      <c r="C16" s="46" t="s">
        <v>40</v>
      </c>
      <c r="D16" s="47" t="s">
        <v>36</v>
      </c>
      <c r="E16" s="45">
        <v>36729</v>
      </c>
      <c r="F16" s="32"/>
      <c r="G16" s="43" t="s">
        <v>125</v>
      </c>
      <c r="H16" s="46" t="s">
        <v>118</v>
      </c>
      <c r="I16" s="47">
        <v>10.3</v>
      </c>
      <c r="J16" s="45">
        <v>37599</v>
      </c>
    </row>
    <row r="17" spans="2:10" ht="15.75">
      <c r="B17" s="43" t="s">
        <v>42</v>
      </c>
      <c r="C17" s="49" t="s">
        <v>41</v>
      </c>
      <c r="D17" s="47">
        <v>8.6</v>
      </c>
      <c r="E17" s="45">
        <v>35763</v>
      </c>
      <c r="F17" s="32"/>
      <c r="G17" s="43" t="s">
        <v>126</v>
      </c>
      <c r="H17" s="46" t="s">
        <v>119</v>
      </c>
      <c r="I17" s="47">
        <v>14.7</v>
      </c>
      <c r="J17" s="45">
        <v>36295</v>
      </c>
    </row>
    <row r="18" spans="2:10" ht="15.75" customHeight="1">
      <c r="B18" s="78">
        <v>3</v>
      </c>
      <c r="C18" s="33"/>
      <c r="D18" s="59">
        <f>D13+(10/1440)</f>
        <v>0.38888888888888884</v>
      </c>
      <c r="E18" s="50"/>
      <c r="F18" s="32"/>
      <c r="G18" s="73">
        <v>15</v>
      </c>
      <c r="H18" s="62"/>
      <c r="I18" s="62">
        <f>I13+(10/1440)</f>
        <v>0.38888888888888884</v>
      </c>
      <c r="J18" s="36"/>
    </row>
    <row r="19" spans="2:10" ht="15.75">
      <c r="B19" s="43" t="s">
        <v>44</v>
      </c>
      <c r="C19" s="48" t="s">
        <v>45</v>
      </c>
      <c r="D19" s="47" t="s">
        <v>20</v>
      </c>
      <c r="E19" s="51">
        <v>36330</v>
      </c>
      <c r="F19" s="32"/>
      <c r="G19" s="74" t="s">
        <v>127</v>
      </c>
      <c r="H19" s="46" t="s">
        <v>99</v>
      </c>
      <c r="I19" s="47">
        <v>5</v>
      </c>
      <c r="J19" s="45">
        <v>29280</v>
      </c>
    </row>
    <row r="20" spans="2:10" ht="15.75">
      <c r="B20" s="43" t="s">
        <v>8</v>
      </c>
      <c r="C20" s="48" t="s">
        <v>46</v>
      </c>
      <c r="D20" s="47" t="s">
        <v>47</v>
      </c>
      <c r="E20" s="51">
        <v>37248</v>
      </c>
      <c r="F20" s="32"/>
      <c r="G20" s="43" t="s">
        <v>128</v>
      </c>
      <c r="H20" s="46" t="s">
        <v>120</v>
      </c>
      <c r="I20" s="47">
        <v>9.4</v>
      </c>
      <c r="J20" s="52">
        <v>2000</v>
      </c>
    </row>
    <row r="21" spans="2:10" ht="15.75">
      <c r="B21" s="43" t="s">
        <v>49</v>
      </c>
      <c r="C21" s="48" t="s">
        <v>48</v>
      </c>
      <c r="D21" s="47" t="s">
        <v>51</v>
      </c>
      <c r="E21" s="51">
        <v>28221</v>
      </c>
      <c r="F21" s="32"/>
      <c r="G21" s="43" t="s">
        <v>10</v>
      </c>
      <c r="H21" s="46" t="s">
        <v>99</v>
      </c>
      <c r="I21" s="47">
        <v>10.5</v>
      </c>
      <c r="J21" s="45">
        <v>38055</v>
      </c>
    </row>
    <row r="22" spans="2:10" ht="15.75">
      <c r="B22" s="43" t="s">
        <v>63</v>
      </c>
      <c r="C22" s="46" t="s">
        <v>59</v>
      </c>
      <c r="D22" s="47">
        <v>10.6</v>
      </c>
      <c r="E22" s="45">
        <v>37811</v>
      </c>
      <c r="F22" s="32"/>
      <c r="G22" s="43" t="s">
        <v>129</v>
      </c>
      <c r="H22" s="46" t="s">
        <v>121</v>
      </c>
      <c r="I22" s="44" t="s">
        <v>100</v>
      </c>
      <c r="J22" s="45">
        <v>38182</v>
      </c>
    </row>
    <row r="23" spans="2:10" ht="15.75" customHeight="1">
      <c r="B23" s="78">
        <v>4</v>
      </c>
      <c r="C23" s="33"/>
      <c r="D23" s="59">
        <f>D18+(10/1440)</f>
        <v>0.39583333333333326</v>
      </c>
      <c r="E23" s="34"/>
      <c r="F23" s="32"/>
      <c r="G23" s="75">
        <v>16</v>
      </c>
      <c r="H23" s="63"/>
      <c r="I23" s="63">
        <f>I18+(10/1440)</f>
        <v>0.39583333333333326</v>
      </c>
      <c r="J23" s="39"/>
    </row>
    <row r="24" spans="2:10" ht="15.75">
      <c r="B24" s="43" t="s">
        <v>53</v>
      </c>
      <c r="C24" s="48" t="s">
        <v>54</v>
      </c>
      <c r="D24" s="47">
        <v>4.2</v>
      </c>
      <c r="E24" s="51">
        <v>35237</v>
      </c>
      <c r="F24" s="32"/>
      <c r="G24" s="43" t="s">
        <v>124</v>
      </c>
      <c r="H24" s="46" t="s">
        <v>94</v>
      </c>
      <c r="I24" s="47">
        <v>8.2</v>
      </c>
      <c r="J24" s="45">
        <v>36741</v>
      </c>
    </row>
    <row r="25" spans="2:10" ht="15.75">
      <c r="B25" s="43" t="s">
        <v>55</v>
      </c>
      <c r="C25" s="48" t="s">
        <v>56</v>
      </c>
      <c r="D25" s="47">
        <v>5.5</v>
      </c>
      <c r="E25" s="51">
        <v>37633</v>
      </c>
      <c r="F25" s="32"/>
      <c r="G25" s="43" t="s">
        <v>11</v>
      </c>
      <c r="H25" s="46" t="s">
        <v>109</v>
      </c>
      <c r="I25" s="47">
        <v>9.6</v>
      </c>
      <c r="J25" s="45">
        <v>38178</v>
      </c>
    </row>
    <row r="26" spans="2:10" ht="15.75">
      <c r="B26" s="43" t="s">
        <v>13</v>
      </c>
      <c r="C26" s="48" t="s">
        <v>57</v>
      </c>
      <c r="D26" s="47">
        <v>8.3</v>
      </c>
      <c r="E26" s="51">
        <v>36057</v>
      </c>
      <c r="F26" s="32"/>
      <c r="G26" s="43" t="s">
        <v>130</v>
      </c>
      <c r="H26" s="46" t="s">
        <v>123</v>
      </c>
      <c r="I26" s="47">
        <v>10.8</v>
      </c>
      <c r="J26" s="52"/>
    </row>
    <row r="27" spans="2:10" ht="15.75">
      <c r="B27" s="43" t="s">
        <v>14</v>
      </c>
      <c r="C27" s="48" t="s">
        <v>58</v>
      </c>
      <c r="D27" s="47">
        <v>9</v>
      </c>
      <c r="E27" s="51">
        <v>32643</v>
      </c>
      <c r="F27" s="32"/>
      <c r="G27" s="43" t="s">
        <v>131</v>
      </c>
      <c r="H27" s="46" t="s">
        <v>99</v>
      </c>
      <c r="I27" s="44" t="s">
        <v>101</v>
      </c>
      <c r="J27" s="45">
        <v>38155</v>
      </c>
    </row>
    <row r="28" spans="2:10" ht="15.75" customHeight="1">
      <c r="B28" s="78">
        <v>5</v>
      </c>
      <c r="C28" s="33"/>
      <c r="D28" s="59">
        <f>D23+(10/1440)</f>
        <v>0.4027777777777777</v>
      </c>
      <c r="E28" s="34"/>
      <c r="F28" s="32"/>
      <c r="G28" s="73">
        <v>17</v>
      </c>
      <c r="H28" s="64"/>
      <c r="I28" s="64">
        <f>I23+(20/1440)</f>
        <v>0.40972222222222215</v>
      </c>
      <c r="J28" s="39"/>
    </row>
    <row r="29" spans="2:10" ht="15.75">
      <c r="B29" s="43" t="s">
        <v>33</v>
      </c>
      <c r="C29" s="48" t="s">
        <v>34</v>
      </c>
      <c r="D29" s="47" t="s">
        <v>26</v>
      </c>
      <c r="E29" s="45">
        <v>36788</v>
      </c>
      <c r="F29" s="32"/>
      <c r="G29" s="43" t="s">
        <v>132</v>
      </c>
      <c r="H29" s="46" t="s">
        <v>152</v>
      </c>
      <c r="I29" s="44" t="s">
        <v>133</v>
      </c>
      <c r="J29" s="45">
        <v>37356</v>
      </c>
    </row>
    <row r="30" spans="2:10" ht="15.75">
      <c r="B30" s="43" t="s">
        <v>71</v>
      </c>
      <c r="C30" s="46" t="s">
        <v>68</v>
      </c>
      <c r="D30" s="47">
        <v>10.8</v>
      </c>
      <c r="E30" s="45">
        <v>38374</v>
      </c>
      <c r="F30" s="32"/>
      <c r="G30" s="43" t="s">
        <v>192</v>
      </c>
      <c r="H30" s="46" t="s">
        <v>86</v>
      </c>
      <c r="I30" s="47">
        <v>16.4</v>
      </c>
      <c r="J30" s="45">
        <v>35734</v>
      </c>
    </row>
    <row r="31" spans="2:10" ht="15.75">
      <c r="B31" s="43" t="s">
        <v>65</v>
      </c>
      <c r="C31" s="46" t="s">
        <v>61</v>
      </c>
      <c r="D31" s="47">
        <v>14.1</v>
      </c>
      <c r="E31" s="45">
        <v>38429</v>
      </c>
      <c r="F31" s="32"/>
      <c r="G31" s="43" t="s">
        <v>193</v>
      </c>
      <c r="H31" s="46" t="s">
        <v>54</v>
      </c>
      <c r="I31" s="44" t="s">
        <v>134</v>
      </c>
      <c r="J31" s="45">
        <v>38008</v>
      </c>
    </row>
    <row r="32" spans="2:10" ht="15.75">
      <c r="B32" s="43" t="s">
        <v>72</v>
      </c>
      <c r="C32" s="46" t="s">
        <v>70</v>
      </c>
      <c r="D32" s="47">
        <v>14.3</v>
      </c>
      <c r="E32" s="45">
        <v>30109</v>
      </c>
      <c r="F32" s="32"/>
      <c r="G32" s="53"/>
      <c r="H32" s="54"/>
      <c r="I32" s="55"/>
      <c r="J32" s="56"/>
    </row>
    <row r="33" spans="2:10" ht="15.75" customHeight="1">
      <c r="B33" s="78">
        <v>6</v>
      </c>
      <c r="C33" s="33"/>
      <c r="D33" s="59">
        <f>D28+(10/1440)</f>
        <v>0.4097222222222221</v>
      </c>
      <c r="E33" s="34"/>
      <c r="F33" s="32"/>
      <c r="G33" s="73">
        <v>18</v>
      </c>
      <c r="H33" s="64"/>
      <c r="I33" s="64">
        <f>I28+(10/1440)</f>
        <v>0.4166666666666666</v>
      </c>
      <c r="J33" s="39"/>
    </row>
    <row r="34" spans="2:10" ht="15.75">
      <c r="B34" s="43" t="s">
        <v>80</v>
      </c>
      <c r="C34" s="46" t="s">
        <v>76</v>
      </c>
      <c r="D34" s="44" t="s">
        <v>73</v>
      </c>
      <c r="E34" s="45">
        <v>37844</v>
      </c>
      <c r="F34" s="32"/>
      <c r="G34" s="43" t="s">
        <v>167</v>
      </c>
      <c r="H34" s="46" t="s">
        <v>153</v>
      </c>
      <c r="I34" s="44" t="s">
        <v>135</v>
      </c>
      <c r="J34" s="45">
        <v>36639</v>
      </c>
    </row>
    <row r="35" spans="2:10" ht="15.75">
      <c r="B35" s="43" t="s">
        <v>81</v>
      </c>
      <c r="C35" s="46" t="s">
        <v>77</v>
      </c>
      <c r="D35" s="44" t="s">
        <v>74</v>
      </c>
      <c r="E35" s="45">
        <v>36595</v>
      </c>
      <c r="F35" s="32"/>
      <c r="G35" s="43" t="s">
        <v>168</v>
      </c>
      <c r="H35" s="46" t="s">
        <v>154</v>
      </c>
      <c r="I35" s="44" t="s">
        <v>136</v>
      </c>
      <c r="J35" s="45">
        <v>37977</v>
      </c>
    </row>
    <row r="36" spans="2:10" ht="15.75">
      <c r="B36" s="43" t="s">
        <v>82</v>
      </c>
      <c r="C36" s="46" t="s">
        <v>78</v>
      </c>
      <c r="D36" s="44" t="s">
        <v>21</v>
      </c>
      <c r="E36" s="45">
        <v>37284</v>
      </c>
      <c r="F36" s="32"/>
      <c r="G36" s="43" t="s">
        <v>169</v>
      </c>
      <c r="H36" s="46" t="s">
        <v>69</v>
      </c>
      <c r="I36" s="44">
        <v>19</v>
      </c>
      <c r="J36" s="45">
        <v>36572</v>
      </c>
    </row>
    <row r="37" spans="2:10" ht="15.75">
      <c r="B37" s="43" t="s">
        <v>83</v>
      </c>
      <c r="C37" s="46" t="s">
        <v>79</v>
      </c>
      <c r="D37" s="44" t="s">
        <v>75</v>
      </c>
      <c r="E37" s="45">
        <v>37260</v>
      </c>
      <c r="F37" s="32"/>
      <c r="G37" s="53"/>
      <c r="H37" s="54"/>
      <c r="I37" s="55"/>
      <c r="J37" s="56"/>
    </row>
    <row r="38" spans="2:10" ht="15.75" customHeight="1">
      <c r="B38" s="78">
        <v>7</v>
      </c>
      <c r="C38" s="37"/>
      <c r="D38" s="59">
        <f>D33+(10/1440)</f>
        <v>0.4166666666666665</v>
      </c>
      <c r="E38" s="34"/>
      <c r="F38" s="32"/>
      <c r="G38" s="73">
        <v>19</v>
      </c>
      <c r="H38" s="62"/>
      <c r="I38" s="62">
        <f>I33+(10/1440)</f>
        <v>0.423611111111111</v>
      </c>
      <c r="J38" s="36"/>
    </row>
    <row r="39" spans="2:10" ht="15.75">
      <c r="B39" s="43" t="s">
        <v>88</v>
      </c>
      <c r="C39" s="46" t="s">
        <v>34</v>
      </c>
      <c r="D39" s="44" t="s">
        <v>84</v>
      </c>
      <c r="E39" s="45">
        <v>36968</v>
      </c>
      <c r="F39" s="32"/>
      <c r="G39" s="43" t="s">
        <v>170</v>
      </c>
      <c r="H39" s="46" t="s">
        <v>155</v>
      </c>
      <c r="I39" s="44" t="s">
        <v>137</v>
      </c>
      <c r="J39" s="45"/>
    </row>
    <row r="40" spans="2:10" ht="15.75">
      <c r="B40" s="43" t="s">
        <v>89</v>
      </c>
      <c r="C40" s="46" t="s">
        <v>86</v>
      </c>
      <c r="D40" s="44" t="s">
        <v>85</v>
      </c>
      <c r="E40" s="45"/>
      <c r="F40" s="32"/>
      <c r="G40" s="43" t="s">
        <v>171</v>
      </c>
      <c r="H40" s="46" t="s">
        <v>67</v>
      </c>
      <c r="I40" s="44" t="s">
        <v>138</v>
      </c>
      <c r="J40" s="45">
        <v>37945</v>
      </c>
    </row>
    <row r="41" spans="2:10" ht="15.75">
      <c r="B41" s="43" t="s">
        <v>90</v>
      </c>
      <c r="C41" s="46" t="s">
        <v>34</v>
      </c>
      <c r="D41" s="44" t="s">
        <v>3</v>
      </c>
      <c r="E41" s="45"/>
      <c r="F41" s="32"/>
      <c r="G41" s="43" t="s">
        <v>172</v>
      </c>
      <c r="H41" s="46" t="s">
        <v>86</v>
      </c>
      <c r="I41" s="44" t="s">
        <v>139</v>
      </c>
      <c r="J41" s="45">
        <v>28935</v>
      </c>
    </row>
    <row r="42" spans="2:10" ht="15.75">
      <c r="B42" s="43" t="s">
        <v>91</v>
      </c>
      <c r="C42" s="46" t="s">
        <v>87</v>
      </c>
      <c r="D42" s="44" t="s">
        <v>75</v>
      </c>
      <c r="E42" s="45"/>
      <c r="F42" s="32"/>
      <c r="G42" s="53"/>
      <c r="H42" s="54"/>
      <c r="I42" s="55"/>
      <c r="J42" s="56"/>
    </row>
    <row r="43" spans="2:10" ht="15.75" customHeight="1">
      <c r="B43" s="78">
        <v>8</v>
      </c>
      <c r="C43" s="35"/>
      <c r="D43" s="65">
        <f>D38+(10/1440)</f>
        <v>0.42361111111111094</v>
      </c>
      <c r="E43" s="34"/>
      <c r="F43" s="32"/>
      <c r="G43" s="76">
        <v>20</v>
      </c>
      <c r="H43" s="61"/>
      <c r="I43" s="61">
        <f>I38+(10/1440)</f>
        <v>0.4305555555555554</v>
      </c>
      <c r="J43" s="36"/>
    </row>
    <row r="44" spans="2:10" ht="16.5" customHeight="1">
      <c r="B44" s="43" t="s">
        <v>50</v>
      </c>
      <c r="C44" s="48" t="s">
        <v>34</v>
      </c>
      <c r="D44" s="47" t="s">
        <v>0</v>
      </c>
      <c r="E44" s="51">
        <v>28860</v>
      </c>
      <c r="F44" s="32"/>
      <c r="G44" s="57" t="s">
        <v>173</v>
      </c>
      <c r="H44" s="46" t="s">
        <v>30</v>
      </c>
      <c r="I44" s="44">
        <v>19.5</v>
      </c>
      <c r="J44" s="45">
        <v>24028</v>
      </c>
    </row>
    <row r="45" spans="2:10" ht="15.75">
      <c r="B45" s="43" t="s">
        <v>64</v>
      </c>
      <c r="C45" s="46" t="s">
        <v>60</v>
      </c>
      <c r="D45" s="47">
        <v>13.2</v>
      </c>
      <c r="E45" s="45">
        <v>37142</v>
      </c>
      <c r="F45" s="32"/>
      <c r="G45" s="43" t="s">
        <v>173</v>
      </c>
      <c r="H45" s="46" t="s">
        <v>156</v>
      </c>
      <c r="I45" s="44">
        <v>20.7</v>
      </c>
      <c r="J45" s="45">
        <v>36830</v>
      </c>
    </row>
    <row r="46" spans="2:10" ht="15.75">
      <c r="B46" s="43" t="s">
        <v>66</v>
      </c>
      <c r="C46" s="46" t="s">
        <v>62</v>
      </c>
      <c r="D46" s="47">
        <v>16</v>
      </c>
      <c r="E46" s="45">
        <v>37414</v>
      </c>
      <c r="F46" s="32"/>
      <c r="G46" s="43" t="s">
        <v>174</v>
      </c>
      <c r="H46" s="46" t="s">
        <v>157</v>
      </c>
      <c r="I46" s="44" t="s">
        <v>140</v>
      </c>
      <c r="J46" s="45">
        <v>17399</v>
      </c>
    </row>
    <row r="47" spans="2:10" ht="15.75">
      <c r="B47" s="43" t="s">
        <v>181</v>
      </c>
      <c r="C47" s="46" t="s">
        <v>155</v>
      </c>
      <c r="D47" s="44" t="s">
        <v>146</v>
      </c>
      <c r="E47" s="45"/>
      <c r="F47" s="32"/>
      <c r="G47" s="53"/>
      <c r="H47" s="54"/>
      <c r="I47" s="55"/>
      <c r="J47" s="56"/>
    </row>
    <row r="48" spans="2:10" ht="15.75" customHeight="1">
      <c r="B48" s="78">
        <v>9</v>
      </c>
      <c r="C48" s="37"/>
      <c r="D48" s="59">
        <f>D43+(20/1440)</f>
        <v>0.43749999999999983</v>
      </c>
      <c r="E48" s="34"/>
      <c r="F48" s="32"/>
      <c r="G48" s="73">
        <v>21</v>
      </c>
      <c r="H48" s="62"/>
      <c r="I48" s="62">
        <f>I43+(20/1440)</f>
        <v>0.4444444444444443</v>
      </c>
      <c r="J48" s="36"/>
    </row>
    <row r="49" spans="2:10" ht="15.75">
      <c r="B49" s="43" t="s">
        <v>105</v>
      </c>
      <c r="C49" s="46" t="s">
        <v>102</v>
      </c>
      <c r="D49" s="47">
        <v>16.4</v>
      </c>
      <c r="E49" s="45">
        <v>36240</v>
      </c>
      <c r="F49" s="32"/>
      <c r="G49" s="43" t="s">
        <v>178</v>
      </c>
      <c r="H49" s="46" t="s">
        <v>162</v>
      </c>
      <c r="I49" s="44" t="s">
        <v>143</v>
      </c>
      <c r="J49" s="45">
        <v>27395</v>
      </c>
    </row>
    <row r="50" spans="2:10" ht="15.75">
      <c r="B50" s="43" t="s">
        <v>106</v>
      </c>
      <c r="C50" s="46" t="s">
        <v>103</v>
      </c>
      <c r="D50" s="47">
        <v>18.9</v>
      </c>
      <c r="E50" s="45">
        <v>37492</v>
      </c>
      <c r="F50" s="32"/>
      <c r="G50" s="43" t="s">
        <v>176</v>
      </c>
      <c r="H50" s="44" t="s">
        <v>159</v>
      </c>
      <c r="I50" s="44" t="s">
        <v>142</v>
      </c>
      <c r="J50" s="45">
        <v>37519</v>
      </c>
    </row>
    <row r="51" spans="2:10" ht="18.75">
      <c r="B51" s="43" t="s">
        <v>112</v>
      </c>
      <c r="C51" s="46" t="s">
        <v>94</v>
      </c>
      <c r="D51" s="67">
        <v>31.5</v>
      </c>
      <c r="E51" s="58">
        <v>38656</v>
      </c>
      <c r="F51" s="32"/>
      <c r="G51" s="43" t="s">
        <v>177</v>
      </c>
      <c r="H51" s="44" t="s">
        <v>160</v>
      </c>
      <c r="I51" s="44">
        <v>25.7</v>
      </c>
      <c r="J51" s="45">
        <v>38048</v>
      </c>
    </row>
    <row r="52" spans="2:10" ht="15.75">
      <c r="B52" s="53"/>
      <c r="C52" s="54"/>
      <c r="D52" s="55"/>
      <c r="E52" s="56"/>
      <c r="F52" s="32"/>
      <c r="G52" s="43"/>
      <c r="H52" s="46"/>
      <c r="I52" s="47"/>
      <c r="J52" s="45"/>
    </row>
    <row r="53" spans="2:10" ht="15.75" customHeight="1">
      <c r="B53" s="78">
        <v>10</v>
      </c>
      <c r="C53" s="38"/>
      <c r="D53" s="66">
        <f>D48+(10/1440)</f>
        <v>0.44444444444444425</v>
      </c>
      <c r="E53" s="40"/>
      <c r="F53" s="32"/>
      <c r="G53" s="75">
        <v>22</v>
      </c>
      <c r="H53" s="63"/>
      <c r="I53" s="63">
        <f>I48+(10/1440)</f>
        <v>0.45138888888888873</v>
      </c>
      <c r="J53" s="39"/>
    </row>
    <row r="54" spans="2:10" ht="15.75">
      <c r="B54" s="43" t="s">
        <v>110</v>
      </c>
      <c r="C54" s="46" t="s">
        <v>109</v>
      </c>
      <c r="D54" s="47">
        <v>17.4</v>
      </c>
      <c r="E54" s="44" t="s">
        <v>108</v>
      </c>
      <c r="F54" s="32"/>
      <c r="G54" s="43" t="s">
        <v>175</v>
      </c>
      <c r="H54" s="44" t="s">
        <v>158</v>
      </c>
      <c r="I54" s="44" t="s">
        <v>141</v>
      </c>
      <c r="J54" s="45">
        <v>27382</v>
      </c>
    </row>
    <row r="55" spans="2:10" ht="15.75">
      <c r="B55" s="43" t="s">
        <v>111</v>
      </c>
      <c r="C55" s="46" t="s">
        <v>103</v>
      </c>
      <c r="D55" s="47">
        <v>22.5</v>
      </c>
      <c r="E55" s="45">
        <v>38418</v>
      </c>
      <c r="F55" s="32"/>
      <c r="G55" s="43" t="s">
        <v>179</v>
      </c>
      <c r="H55" s="46" t="s">
        <v>161</v>
      </c>
      <c r="I55" s="44" t="s">
        <v>144</v>
      </c>
      <c r="J55" s="45">
        <v>38512</v>
      </c>
    </row>
    <row r="56" spans="2:10" ht="15.75">
      <c r="B56" s="43" t="s">
        <v>107</v>
      </c>
      <c r="C56" s="46" t="s">
        <v>104</v>
      </c>
      <c r="D56" s="47">
        <v>29.5</v>
      </c>
      <c r="E56" s="45">
        <v>37348</v>
      </c>
      <c r="F56" s="32"/>
      <c r="G56" s="43" t="s">
        <v>180</v>
      </c>
      <c r="H56" s="46" t="s">
        <v>61</v>
      </c>
      <c r="I56" s="44" t="s">
        <v>145</v>
      </c>
      <c r="J56" s="45">
        <v>37764</v>
      </c>
    </row>
    <row r="57" spans="2:10" ht="15.75">
      <c r="B57" s="43"/>
      <c r="C57" s="46"/>
      <c r="D57" s="47"/>
      <c r="E57" s="45"/>
      <c r="F57" s="32"/>
      <c r="G57" s="43"/>
      <c r="H57" s="46"/>
      <c r="I57" s="47"/>
      <c r="J57" s="45"/>
    </row>
    <row r="58" spans="2:10" ht="15.75" customHeight="1">
      <c r="B58" s="78">
        <v>11</v>
      </c>
      <c r="C58" s="33"/>
      <c r="D58" s="69">
        <f>D53+(10/1440)</f>
        <v>0.4513888888888887</v>
      </c>
      <c r="E58" s="41"/>
      <c r="F58" s="32"/>
      <c r="G58" s="77">
        <v>23</v>
      </c>
      <c r="H58" s="68"/>
      <c r="I58" s="70">
        <f>I53+(10/1440)</f>
        <v>0.45833333333333315</v>
      </c>
      <c r="J58" s="39"/>
    </row>
    <row r="59" spans="2:10" ht="15.75">
      <c r="B59" s="43" t="s">
        <v>114</v>
      </c>
      <c r="C59" s="46" t="s">
        <v>109</v>
      </c>
      <c r="D59" s="47">
        <v>18.5</v>
      </c>
      <c r="E59" s="45">
        <v>37602</v>
      </c>
      <c r="F59" s="32"/>
      <c r="G59" s="43" t="s">
        <v>184</v>
      </c>
      <c r="H59" s="46" t="s">
        <v>164</v>
      </c>
      <c r="I59" s="44" t="s">
        <v>148</v>
      </c>
      <c r="J59" s="45">
        <v>37584</v>
      </c>
    </row>
    <row r="60" spans="2:10" ht="15.75">
      <c r="B60" s="43" t="s">
        <v>115</v>
      </c>
      <c r="C60" s="46" t="s">
        <v>94</v>
      </c>
      <c r="D60" s="47">
        <v>23.9</v>
      </c>
      <c r="E60" s="45">
        <v>37346</v>
      </c>
      <c r="F60" s="32"/>
      <c r="G60" s="43" t="s">
        <v>182</v>
      </c>
      <c r="H60" s="46" t="s">
        <v>163</v>
      </c>
      <c r="I60" s="44" t="s">
        <v>147</v>
      </c>
      <c r="J60" s="45">
        <v>39064</v>
      </c>
    </row>
    <row r="61" spans="2:10" ht="15.75">
      <c r="B61" s="43" t="s">
        <v>116</v>
      </c>
      <c r="C61" s="46" t="s">
        <v>113</v>
      </c>
      <c r="D61" s="47">
        <v>32</v>
      </c>
      <c r="E61" s="52">
        <v>2003</v>
      </c>
      <c r="F61" s="32"/>
      <c r="G61" s="43" t="s">
        <v>183</v>
      </c>
      <c r="H61" s="46" t="s">
        <v>34</v>
      </c>
      <c r="I61" s="44">
        <v>35</v>
      </c>
      <c r="J61" s="45">
        <v>37598</v>
      </c>
    </row>
    <row r="62" spans="2:10" ht="12.75">
      <c r="B62" s="32"/>
      <c r="C62" s="33"/>
      <c r="D62" s="42"/>
      <c r="E62" s="41"/>
      <c r="F62" s="32"/>
      <c r="G62" s="32"/>
      <c r="H62" s="33"/>
      <c r="I62" s="32"/>
      <c r="J62" s="32"/>
    </row>
    <row r="63" spans="2:10" ht="15.75" customHeight="1">
      <c r="B63" s="78">
        <v>12</v>
      </c>
      <c r="C63" s="33"/>
      <c r="D63" s="69">
        <f>D58+(10/1440)</f>
        <v>0.4583333333333331</v>
      </c>
      <c r="E63" s="41"/>
      <c r="F63" s="32"/>
      <c r="G63" s="77">
        <v>24</v>
      </c>
      <c r="H63" s="68"/>
      <c r="I63" s="70">
        <f>I58+(10/1440)</f>
        <v>0.46527777777777757</v>
      </c>
      <c r="J63" s="39"/>
    </row>
    <row r="64" spans="2:10" ht="15.75">
      <c r="B64" s="43" t="s">
        <v>195</v>
      </c>
      <c r="C64" s="46" t="s">
        <v>166</v>
      </c>
      <c r="D64" s="44" t="s">
        <v>150</v>
      </c>
      <c r="E64" s="45">
        <v>36711</v>
      </c>
      <c r="F64" s="32"/>
      <c r="G64" s="43" t="s">
        <v>185</v>
      </c>
      <c r="H64" s="46" t="s">
        <v>60</v>
      </c>
      <c r="I64" s="44">
        <v>34</v>
      </c>
      <c r="J64" s="44" t="s">
        <v>52</v>
      </c>
    </row>
    <row r="65" spans="2:10" ht="15.75">
      <c r="B65" s="43" t="s">
        <v>114</v>
      </c>
      <c r="C65" s="46" t="s">
        <v>159</v>
      </c>
      <c r="D65" s="44" t="s">
        <v>151</v>
      </c>
      <c r="E65" s="45">
        <v>38637</v>
      </c>
      <c r="F65" s="32"/>
      <c r="G65" s="43" t="s">
        <v>186</v>
      </c>
      <c r="H65" s="46" t="s">
        <v>165</v>
      </c>
      <c r="I65" s="44" t="s">
        <v>149</v>
      </c>
      <c r="J65" s="45">
        <v>36792</v>
      </c>
    </row>
    <row r="66" ht="12.75">
      <c r="E66" s="25"/>
    </row>
    <row r="67" ht="12.75">
      <c r="E67" s="25"/>
    </row>
    <row r="68" spans="5:10" ht="12.75">
      <c r="E68" s="25"/>
      <c r="G68" s="25"/>
      <c r="H68" s="25"/>
      <c r="I68" s="25"/>
      <c r="J68" s="25"/>
    </row>
    <row r="69" spans="5:10" ht="12.75">
      <c r="E69" s="25"/>
      <c r="G69" s="25"/>
      <c r="H69" s="25"/>
      <c r="I69" s="25"/>
      <c r="J69" s="25"/>
    </row>
    <row r="70" spans="5:10" ht="12.75">
      <c r="E70" s="25"/>
      <c r="G70" s="25"/>
      <c r="H70" s="25"/>
      <c r="I70" s="25"/>
      <c r="J70" s="25"/>
    </row>
    <row r="71" ht="12.75">
      <c r="E71" s="25"/>
    </row>
    <row r="72" ht="12.75">
      <c r="E72" s="25"/>
    </row>
    <row r="73" ht="12.75">
      <c r="E73" s="25"/>
    </row>
    <row r="74" ht="12.75">
      <c r="E74" s="25"/>
    </row>
    <row r="75" ht="12.75">
      <c r="E75" s="25"/>
    </row>
  </sheetData>
  <sheetProtection/>
  <mergeCells count="4">
    <mergeCell ref="B1:J1"/>
    <mergeCell ref="B2:J2"/>
    <mergeCell ref="B3:J3"/>
    <mergeCell ref="B4:J4"/>
  </mergeCells>
  <printOptions/>
  <pageMargins left="0.7480314960629921" right="0.7480314960629921" top="0.984251968503937" bottom="0.984251968503937" header="0.5118110236220472" footer="0.5118110236220472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R27" sqref="R27"/>
    </sheetView>
  </sheetViews>
  <sheetFormatPr defaultColWidth="11.421875" defaultRowHeight="12.75"/>
  <cols>
    <col min="1" max="1" width="8.140625" style="9" customWidth="1"/>
    <col min="2" max="2" width="10.00390625" style="0" customWidth="1"/>
    <col min="3" max="5" width="11.140625" style="0" customWidth="1"/>
    <col min="6" max="16" width="6.28125" style="0" customWidth="1"/>
  </cols>
  <sheetData>
    <row r="1" spans="1:5" ht="22.5" customHeight="1">
      <c r="A1"/>
      <c r="B1" s="87" t="s">
        <v>16</v>
      </c>
      <c r="C1" s="88"/>
      <c r="D1" s="88"/>
      <c r="E1" s="89"/>
    </row>
    <row r="2" spans="1:15" s="10" customFormat="1" ht="12.75">
      <c r="A2" s="12" t="s">
        <v>17</v>
      </c>
      <c r="B2" s="84" t="s">
        <v>22</v>
      </c>
      <c r="C2" s="85"/>
      <c r="D2" s="85"/>
      <c r="E2" s="86"/>
      <c r="F2" s="13" t="s">
        <v>4</v>
      </c>
      <c r="G2" s="13">
        <v>1</v>
      </c>
      <c r="H2" s="13">
        <v>2</v>
      </c>
      <c r="I2" s="13">
        <v>3</v>
      </c>
      <c r="J2" s="13">
        <v>4</v>
      </c>
      <c r="K2" s="13">
        <v>5</v>
      </c>
      <c r="L2" s="13">
        <v>6</v>
      </c>
      <c r="M2" s="13">
        <v>7</v>
      </c>
      <c r="N2" s="13">
        <v>8</v>
      </c>
      <c r="O2" s="13">
        <v>9</v>
      </c>
    </row>
    <row r="3" spans="1:16" s="10" customFormat="1" ht="12.75">
      <c r="A3" s="14" t="s">
        <v>18</v>
      </c>
      <c r="B3" s="84" t="s">
        <v>19</v>
      </c>
      <c r="C3" s="85"/>
      <c r="D3" s="85"/>
      <c r="E3" s="86"/>
      <c r="F3" s="15" t="s">
        <v>5</v>
      </c>
      <c r="G3" s="15">
        <f>18/1440</f>
        <v>0.0125</v>
      </c>
      <c r="H3" s="15">
        <f>17/1440</f>
        <v>0.011805555555555555</v>
      </c>
      <c r="I3" s="15">
        <f>13/1440</f>
        <v>0.009027777777777777</v>
      </c>
      <c r="J3" s="15">
        <f>27/1440</f>
        <v>0.01875</v>
      </c>
      <c r="K3" s="15">
        <f>21/1440</f>
        <v>0.014583333333333334</v>
      </c>
      <c r="L3" s="15">
        <f>13/1440</f>
        <v>0.009027777777777777</v>
      </c>
      <c r="M3" s="15">
        <f>22/1440</f>
        <v>0.015277777777777777</v>
      </c>
      <c r="N3" s="15">
        <f>17/1440</f>
        <v>0.011805555555555555</v>
      </c>
      <c r="O3" s="15">
        <f>17/1440</f>
        <v>0.011805555555555555</v>
      </c>
      <c r="P3" s="16">
        <v>0.22916666666666666</v>
      </c>
    </row>
    <row r="4" spans="1:16" s="10" customFormat="1" ht="12.75">
      <c r="A4" s="13"/>
      <c r="B4" s="81"/>
      <c r="C4" s="82"/>
      <c r="D4" s="82"/>
      <c r="E4" s="83"/>
      <c r="F4" s="13" t="s">
        <v>6</v>
      </c>
      <c r="G4" s="13">
        <v>4</v>
      </c>
      <c r="H4" s="13">
        <v>4</v>
      </c>
      <c r="I4" s="13">
        <v>3</v>
      </c>
      <c r="J4" s="13">
        <v>4</v>
      </c>
      <c r="K4" s="13">
        <v>5</v>
      </c>
      <c r="L4" s="13">
        <v>3</v>
      </c>
      <c r="M4" s="13">
        <v>5</v>
      </c>
      <c r="N4" s="13">
        <v>4</v>
      </c>
      <c r="O4" s="13">
        <v>4</v>
      </c>
      <c r="P4" s="17">
        <v>36</v>
      </c>
    </row>
    <row r="5" spans="1:16" ht="15">
      <c r="A5" s="8">
        <v>1</v>
      </c>
      <c r="B5" s="1" t="str">
        <f>'Стартовый лист'!$B$9</f>
        <v>Чернов</v>
      </c>
      <c r="C5" s="1" t="str">
        <f>'Стартовый лист'!$B$10</f>
        <v>Карасёв </v>
      </c>
      <c r="D5" s="1" t="str">
        <f>'Стартовый лист'!$B$11</f>
        <v>Доманков </v>
      </c>
      <c r="E5" s="1" t="str">
        <f>'Стартовый лист'!$B$12</f>
        <v>Кабанов</v>
      </c>
      <c r="F5" s="4">
        <f>'Стартовый лист'!$D$8</f>
        <v>0.375</v>
      </c>
      <c r="G5" s="4">
        <f aca="true" t="shared" si="0" ref="G5:O16">F5+G$3</f>
        <v>0.3875</v>
      </c>
      <c r="H5" s="4">
        <f t="shared" si="0"/>
        <v>0.3993055555555556</v>
      </c>
      <c r="I5" s="4">
        <f t="shared" si="0"/>
        <v>0.4083333333333334</v>
      </c>
      <c r="J5" s="4">
        <f t="shared" si="0"/>
        <v>0.42708333333333337</v>
      </c>
      <c r="K5" s="4">
        <f t="shared" si="0"/>
        <v>0.4416666666666667</v>
      </c>
      <c r="L5" s="4">
        <f t="shared" si="0"/>
        <v>0.4506944444444445</v>
      </c>
      <c r="M5" s="4">
        <f t="shared" si="0"/>
        <v>0.4659722222222223</v>
      </c>
      <c r="N5" s="4">
        <f t="shared" si="0"/>
        <v>0.47777777777777786</v>
      </c>
      <c r="O5" s="4">
        <f t="shared" si="0"/>
        <v>0.4895833333333334</v>
      </c>
      <c r="P5" s="5">
        <v>0.11458333333333333</v>
      </c>
    </row>
    <row r="6" spans="1:16" ht="15">
      <c r="A6" s="8">
        <f>A5+1</f>
        <v>2</v>
      </c>
      <c r="B6" s="1" t="str">
        <f>'Стартовый лист'!$B$14</f>
        <v>Zamudio</v>
      </c>
      <c r="C6" s="1" t="str">
        <f>'Стартовый лист'!$B$15</f>
        <v>Меньшиков </v>
      </c>
      <c r="D6" s="1" t="str">
        <f>'Стартовый лист'!$B$16</f>
        <v>Фролов </v>
      </c>
      <c r="E6" s="1" t="str">
        <f>'Стартовый лист'!$B$17</f>
        <v>Сорокин </v>
      </c>
      <c r="F6" s="6">
        <f aca="true" t="shared" si="1" ref="F6:F24">F5+(1/144)</f>
        <v>0.3819444444444444</v>
      </c>
      <c r="G6" s="6">
        <f t="shared" si="0"/>
        <v>0.39444444444444443</v>
      </c>
      <c r="H6" s="6">
        <f t="shared" si="0"/>
        <v>0.40625</v>
      </c>
      <c r="I6" s="6">
        <f t="shared" si="0"/>
        <v>0.4152777777777778</v>
      </c>
      <c r="J6" s="6">
        <f t="shared" si="0"/>
        <v>0.4340277777777778</v>
      </c>
      <c r="K6" s="6">
        <f t="shared" si="0"/>
        <v>0.4486111111111111</v>
      </c>
      <c r="L6" s="6">
        <f t="shared" si="0"/>
        <v>0.45763888888888893</v>
      </c>
      <c r="M6" s="6">
        <f t="shared" si="0"/>
        <v>0.4729166666666667</v>
      </c>
      <c r="N6" s="6">
        <f t="shared" si="0"/>
        <v>0.4847222222222223</v>
      </c>
      <c r="O6" s="6">
        <f t="shared" si="0"/>
        <v>0.49652777777777785</v>
      </c>
      <c r="P6" s="7"/>
    </row>
    <row r="7" spans="1:16" ht="15">
      <c r="A7" s="8">
        <f aca="true" t="shared" si="2" ref="A7:A24">A6+1</f>
        <v>3</v>
      </c>
      <c r="B7" s="1" t="str">
        <f>'Стартовый лист'!$B$19</f>
        <v>Борисов</v>
      </c>
      <c r="C7" s="1" t="str">
        <f>'Стартовый лист'!$B$20</f>
        <v>Доманков</v>
      </c>
      <c r="D7" s="1" t="str">
        <f>'Стартовый лист'!$B$21</f>
        <v>Хожиматов</v>
      </c>
      <c r="E7" s="1" t="str">
        <f>'Стартовый лист'!$B$22</f>
        <v>Миронов</v>
      </c>
      <c r="F7" s="6">
        <f t="shared" si="1"/>
        <v>0.38888888888888884</v>
      </c>
      <c r="G7" s="6">
        <f t="shared" si="0"/>
        <v>0.40138888888888885</v>
      </c>
      <c r="H7" s="6">
        <f t="shared" si="0"/>
        <v>0.4131944444444444</v>
      </c>
      <c r="I7" s="6">
        <f t="shared" si="0"/>
        <v>0.4222222222222222</v>
      </c>
      <c r="J7" s="6">
        <f t="shared" si="0"/>
        <v>0.4409722222222222</v>
      </c>
      <c r="K7" s="6">
        <f t="shared" si="0"/>
        <v>0.45555555555555555</v>
      </c>
      <c r="L7" s="6">
        <f t="shared" si="0"/>
        <v>0.46458333333333335</v>
      </c>
      <c r="M7" s="6">
        <f t="shared" si="0"/>
        <v>0.4798611111111111</v>
      </c>
      <c r="N7" s="6">
        <f t="shared" si="0"/>
        <v>0.4916666666666667</v>
      </c>
      <c r="O7" s="6">
        <f t="shared" si="0"/>
        <v>0.5034722222222222</v>
      </c>
      <c r="P7" s="7"/>
    </row>
    <row r="8" spans="1:16" ht="15">
      <c r="A8" s="8">
        <f t="shared" si="2"/>
        <v>4</v>
      </c>
      <c r="B8" s="1" t="str">
        <f>'Стартовый лист'!$B$24</f>
        <v>Нефёдов </v>
      </c>
      <c r="C8" s="1" t="str">
        <f>'Стартовый лист'!$B$25</f>
        <v>Блаженов</v>
      </c>
      <c r="D8" s="1" t="str">
        <f>'Стартовый лист'!$B$26</f>
        <v>Сотников</v>
      </c>
      <c r="E8" s="1" t="str">
        <f>'Стартовый лист'!$B$27</f>
        <v>Филаткин</v>
      </c>
      <c r="F8" s="4">
        <f>F7+(1/144)</f>
        <v>0.39583333333333326</v>
      </c>
      <c r="G8" s="6">
        <f t="shared" si="0"/>
        <v>0.40833333333333327</v>
      </c>
      <c r="H8" s="6">
        <f t="shared" si="0"/>
        <v>0.42013888888888884</v>
      </c>
      <c r="I8" s="6">
        <f t="shared" si="0"/>
        <v>0.42916666666666664</v>
      </c>
      <c r="J8" s="6">
        <f t="shared" si="0"/>
        <v>0.44791666666666663</v>
      </c>
      <c r="K8" s="6">
        <f t="shared" si="0"/>
        <v>0.46249999999999997</v>
      </c>
      <c r="L8" s="6">
        <f t="shared" si="0"/>
        <v>0.47152777777777777</v>
      </c>
      <c r="M8" s="6">
        <f t="shared" si="0"/>
        <v>0.48680555555555555</v>
      </c>
      <c r="N8" s="6">
        <f t="shared" si="0"/>
        <v>0.4986111111111111</v>
      </c>
      <c r="O8" s="6">
        <f t="shared" si="0"/>
        <v>0.5104166666666666</v>
      </c>
      <c r="P8" s="7"/>
    </row>
    <row r="9" spans="1:16" ht="15">
      <c r="A9" s="8">
        <f t="shared" si="2"/>
        <v>5</v>
      </c>
      <c r="B9" s="1" t="str">
        <f>'Стартовый лист'!$B$29</f>
        <v>Макаров </v>
      </c>
      <c r="C9" s="1" t="str">
        <f>'Стартовый лист'!$B$30</f>
        <v>Суржик</v>
      </c>
      <c r="D9" s="1" t="str">
        <f>'Стартовый лист'!$B$31</f>
        <v>Мерзляк</v>
      </c>
      <c r="E9" s="1" t="str">
        <f>'Стартовый лист'!$B$32</f>
        <v>Казанцев</v>
      </c>
      <c r="F9" s="4">
        <f t="shared" si="1"/>
        <v>0.4027777777777777</v>
      </c>
      <c r="G9" s="6">
        <f t="shared" si="0"/>
        <v>0.4152777777777777</v>
      </c>
      <c r="H9" s="6">
        <f t="shared" si="0"/>
        <v>0.42708333333333326</v>
      </c>
      <c r="I9" s="6">
        <f t="shared" si="0"/>
        <v>0.43611111111111106</v>
      </c>
      <c r="J9" s="6">
        <f t="shared" si="0"/>
        <v>0.45486111111111105</v>
      </c>
      <c r="K9" s="6">
        <f t="shared" si="0"/>
        <v>0.4694444444444444</v>
      </c>
      <c r="L9" s="6">
        <f t="shared" si="0"/>
        <v>0.4784722222222222</v>
      </c>
      <c r="M9" s="6">
        <f t="shared" si="0"/>
        <v>0.49374999999999997</v>
      </c>
      <c r="N9" s="6">
        <f t="shared" si="0"/>
        <v>0.5055555555555555</v>
      </c>
      <c r="O9" s="6">
        <f t="shared" si="0"/>
        <v>0.517361111111111</v>
      </c>
      <c r="P9" s="7"/>
    </row>
    <row r="10" spans="1:16" ht="15">
      <c r="A10" s="8">
        <f t="shared" si="2"/>
        <v>6</v>
      </c>
      <c r="B10" s="1" t="str">
        <f>'Стартовый лист'!$B$34</f>
        <v>Кортнев</v>
      </c>
      <c r="C10" s="1" t="str">
        <f>'Стартовый лист'!$B$35</f>
        <v>Пузанов</v>
      </c>
      <c r="D10" s="1" t="str">
        <f>'Стартовый лист'!$B$36</f>
        <v>Кармолин</v>
      </c>
      <c r="E10" s="1" t="str">
        <f>'Стартовый лист'!$B$37</f>
        <v>Чекин</v>
      </c>
      <c r="F10" s="4">
        <f>F9+(1.5/144)</f>
        <v>0.41319444444444436</v>
      </c>
      <c r="G10" s="6">
        <f t="shared" si="0"/>
        <v>0.4256944444444444</v>
      </c>
      <c r="H10" s="6">
        <f t="shared" si="0"/>
        <v>0.43749999999999994</v>
      </c>
      <c r="I10" s="6">
        <f t="shared" si="0"/>
        <v>0.44652777777777775</v>
      </c>
      <c r="J10" s="6">
        <f t="shared" si="0"/>
        <v>0.46527777777777773</v>
      </c>
      <c r="K10" s="6">
        <f t="shared" si="0"/>
        <v>0.47986111111111107</v>
      </c>
      <c r="L10" s="6">
        <f t="shared" si="0"/>
        <v>0.4888888888888889</v>
      </c>
      <c r="M10" s="6">
        <f t="shared" si="0"/>
        <v>0.5041666666666667</v>
      </c>
      <c r="N10" s="6">
        <f t="shared" si="0"/>
        <v>0.5159722222222222</v>
      </c>
      <c r="O10" s="6">
        <f t="shared" si="0"/>
        <v>0.5277777777777777</v>
      </c>
      <c r="P10" s="7"/>
    </row>
    <row r="11" spans="1:16" ht="15">
      <c r="A11" s="8">
        <f t="shared" si="2"/>
        <v>7</v>
      </c>
      <c r="B11" s="1" t="str">
        <f>'Стартовый лист'!$G$9</f>
        <v>Малахова </v>
      </c>
      <c r="C11" s="1" t="str">
        <f>'Стартовый лист'!$G$10</f>
        <v>Пономарева </v>
      </c>
      <c r="D11" s="1" t="str">
        <f>'Стартовый лист'!$G$11</f>
        <v>Горбонос </v>
      </c>
      <c r="E11" s="1" t="str">
        <f>'Стартовый лист'!$G$12</f>
        <v>Бектимирова </v>
      </c>
      <c r="F11" s="6">
        <f t="shared" si="1"/>
        <v>0.4201388888888888</v>
      </c>
      <c r="G11" s="6">
        <f t="shared" si="0"/>
        <v>0.4326388888888888</v>
      </c>
      <c r="H11" s="6">
        <f t="shared" si="0"/>
        <v>0.44444444444444436</v>
      </c>
      <c r="I11" s="6">
        <f t="shared" si="0"/>
        <v>0.45347222222222217</v>
      </c>
      <c r="J11" s="6">
        <f t="shared" si="0"/>
        <v>0.47222222222222215</v>
      </c>
      <c r="K11" s="6">
        <f t="shared" si="0"/>
        <v>0.4868055555555555</v>
      </c>
      <c r="L11" s="6">
        <f t="shared" si="0"/>
        <v>0.4958333333333333</v>
      </c>
      <c r="M11" s="6">
        <f t="shared" si="0"/>
        <v>0.5111111111111111</v>
      </c>
      <c r="N11" s="6">
        <f t="shared" si="0"/>
        <v>0.5229166666666666</v>
      </c>
      <c r="O11" s="6">
        <f t="shared" si="0"/>
        <v>0.5347222222222221</v>
      </c>
      <c r="P11" s="7"/>
    </row>
    <row r="12" spans="1:16" ht="15">
      <c r="A12" s="8">
        <f t="shared" si="2"/>
        <v>8</v>
      </c>
      <c r="B12" s="1" t="str">
        <f>'Стартовый лист'!$G$14</f>
        <v>Гусева</v>
      </c>
      <c r="C12" s="1" t="str">
        <f>'Стартовый лист'!$G$15</f>
        <v>Хохлова</v>
      </c>
      <c r="D12" s="1" t="str">
        <f>'Стартовый лист'!$G$16</f>
        <v>Новицкая</v>
      </c>
      <c r="E12" s="1" t="str">
        <f>'Стартовый лист'!$G$17</f>
        <v>Поднебеснова</v>
      </c>
      <c r="F12" s="6">
        <f t="shared" si="1"/>
        <v>0.4270833333333332</v>
      </c>
      <c r="G12" s="6">
        <f t="shared" si="0"/>
        <v>0.4395833333333332</v>
      </c>
      <c r="H12" s="6">
        <f t="shared" si="0"/>
        <v>0.4513888888888888</v>
      </c>
      <c r="I12" s="6">
        <f t="shared" si="0"/>
        <v>0.4604166666666666</v>
      </c>
      <c r="J12" s="6">
        <f t="shared" si="0"/>
        <v>0.4791666666666666</v>
      </c>
      <c r="K12" s="6">
        <f t="shared" si="0"/>
        <v>0.4937499999999999</v>
      </c>
      <c r="L12" s="6">
        <f t="shared" si="0"/>
        <v>0.5027777777777777</v>
      </c>
      <c r="M12" s="6">
        <f t="shared" si="0"/>
        <v>0.5180555555555554</v>
      </c>
      <c r="N12" s="6">
        <f t="shared" si="0"/>
        <v>0.5298611111111109</v>
      </c>
      <c r="O12" s="6">
        <f t="shared" si="0"/>
        <v>0.5416666666666664</v>
      </c>
      <c r="P12" s="7"/>
    </row>
    <row r="13" spans="1:16" ht="15">
      <c r="A13" s="8">
        <f t="shared" si="2"/>
        <v>9</v>
      </c>
      <c r="B13" s="11" t="str">
        <f>'Стартовый лист'!$G$19</f>
        <v>Болдырева</v>
      </c>
      <c r="C13" s="1" t="str">
        <f>'Стартовый лист'!$G$20</f>
        <v>Великорецкая</v>
      </c>
      <c r="D13" s="1" t="str">
        <f>'Стартовый лист'!$G$21</f>
        <v>Петрова</v>
      </c>
      <c r="E13" s="1" t="str">
        <f>'Стартовый лист'!$G$22</f>
        <v>Лукьяненко</v>
      </c>
      <c r="F13" s="4">
        <f t="shared" si="1"/>
        <v>0.4340277777777776</v>
      </c>
      <c r="G13" s="6">
        <f t="shared" si="0"/>
        <v>0.44652777777777763</v>
      </c>
      <c r="H13" s="6">
        <f t="shared" si="0"/>
        <v>0.4583333333333332</v>
      </c>
      <c r="I13" s="6">
        <f t="shared" si="0"/>
        <v>0.467361111111111</v>
      </c>
      <c r="J13" s="6">
        <f t="shared" si="0"/>
        <v>0.486111111111111</v>
      </c>
      <c r="K13" s="6">
        <f t="shared" si="0"/>
        <v>0.5006944444444443</v>
      </c>
      <c r="L13" s="6">
        <f t="shared" si="0"/>
        <v>0.5097222222222221</v>
      </c>
      <c r="M13" s="6">
        <f t="shared" si="0"/>
        <v>0.5249999999999998</v>
      </c>
      <c r="N13" s="6">
        <f t="shared" si="0"/>
        <v>0.5368055555555553</v>
      </c>
      <c r="O13" s="6">
        <f t="shared" si="0"/>
        <v>0.5486111111111108</v>
      </c>
      <c r="P13" s="7"/>
    </row>
    <row r="14" spans="1:16" ht="15">
      <c r="A14" s="8">
        <f t="shared" si="2"/>
        <v>10</v>
      </c>
      <c r="B14" s="1" t="str">
        <f>'Стартовый лист'!$G$24</f>
        <v>Кирейченкова</v>
      </c>
      <c r="C14" s="1" t="str">
        <f>'Стартовый лист'!$G$25</f>
        <v>Марина</v>
      </c>
      <c r="D14" s="1" t="str">
        <f>'Стартовый лист'!$G$26</f>
        <v>Долина</v>
      </c>
      <c r="E14" s="1" t="str">
        <f>'Стартовый лист'!$G$27</f>
        <v>Покатилова</v>
      </c>
      <c r="F14" s="4">
        <f t="shared" si="1"/>
        <v>0.44097222222222204</v>
      </c>
      <c r="G14" s="6">
        <f t="shared" si="0"/>
        <v>0.45347222222222205</v>
      </c>
      <c r="H14" s="6">
        <f t="shared" si="0"/>
        <v>0.4652777777777776</v>
      </c>
      <c r="I14" s="6">
        <f t="shared" si="0"/>
        <v>0.4743055555555554</v>
      </c>
      <c r="J14" s="6">
        <f t="shared" si="0"/>
        <v>0.4930555555555554</v>
      </c>
      <c r="K14" s="6">
        <f t="shared" si="0"/>
        <v>0.5076388888888888</v>
      </c>
      <c r="L14" s="6">
        <f t="shared" si="0"/>
        <v>0.5166666666666665</v>
      </c>
      <c r="M14" s="6">
        <f t="shared" si="0"/>
        <v>0.5319444444444442</v>
      </c>
      <c r="N14" s="6">
        <f t="shared" si="0"/>
        <v>0.5437499999999997</v>
      </c>
      <c r="O14" s="6">
        <f t="shared" si="0"/>
        <v>0.5555555555555552</v>
      </c>
      <c r="P14" s="7"/>
    </row>
    <row r="15" spans="1:16" ht="15">
      <c r="A15" s="8">
        <f t="shared" si="2"/>
        <v>11</v>
      </c>
      <c r="B15" s="1" t="str">
        <f>'Стартовый лист'!$G$9</f>
        <v>Малахова </v>
      </c>
      <c r="C15" s="1" t="str">
        <f>'Стартовый лист'!$G$10</f>
        <v>Пономарева </v>
      </c>
      <c r="D15" s="1" t="str">
        <f>'Стартовый лист'!$G$11</f>
        <v>Горбонос </v>
      </c>
      <c r="E15" s="1" t="str">
        <f>'Стартовый лист'!$G$12</f>
        <v>Бектимирова </v>
      </c>
      <c r="F15" s="4">
        <f>F14+(1.5/144)</f>
        <v>0.45138888888888873</v>
      </c>
      <c r="G15" s="6">
        <f t="shared" si="0"/>
        <v>0.46388888888888874</v>
      </c>
      <c r="H15" s="6">
        <f t="shared" si="0"/>
        <v>0.4756944444444443</v>
      </c>
      <c r="I15" s="6">
        <f t="shared" si="0"/>
        <v>0.4847222222222221</v>
      </c>
      <c r="J15" s="6">
        <f t="shared" si="0"/>
        <v>0.5034722222222221</v>
      </c>
      <c r="K15" s="6">
        <f t="shared" si="0"/>
        <v>0.5180555555555554</v>
      </c>
      <c r="L15" s="6">
        <f t="shared" si="0"/>
        <v>0.5270833333333331</v>
      </c>
      <c r="M15" s="6">
        <f t="shared" si="0"/>
        <v>0.5423611111111108</v>
      </c>
      <c r="N15" s="6">
        <f t="shared" si="0"/>
        <v>0.5541666666666664</v>
      </c>
      <c r="O15" s="6">
        <f t="shared" si="0"/>
        <v>0.5659722222222219</v>
      </c>
      <c r="P15" s="7"/>
    </row>
    <row r="16" spans="1:16" ht="15">
      <c r="A16" s="8">
        <f t="shared" si="2"/>
        <v>12</v>
      </c>
      <c r="B16" s="11" t="str">
        <f>'Стартовый лист'!$G$14</f>
        <v>Гусева</v>
      </c>
      <c r="C16" s="1" t="str">
        <f>'Стартовый лист'!$G$15</f>
        <v>Хохлова</v>
      </c>
      <c r="D16" s="1" t="str">
        <f>'Стартовый лист'!$G$16</f>
        <v>Новицкая</v>
      </c>
      <c r="E16" s="1" t="str">
        <f>'Стартовый лист'!$G$17</f>
        <v>Поднебеснова</v>
      </c>
      <c r="F16" s="4">
        <f t="shared" si="1"/>
        <v>0.45833333333333315</v>
      </c>
      <c r="G16" s="6">
        <f t="shared" si="0"/>
        <v>0.47083333333333316</v>
      </c>
      <c r="H16" s="6">
        <f t="shared" si="0"/>
        <v>0.48263888888888873</v>
      </c>
      <c r="I16" s="6">
        <f t="shared" si="0"/>
        <v>0.49166666666666653</v>
      </c>
      <c r="J16" s="6">
        <f t="shared" si="0"/>
        <v>0.5104166666666665</v>
      </c>
      <c r="K16" s="6">
        <f t="shared" si="0"/>
        <v>0.5249999999999998</v>
      </c>
      <c r="L16" s="6">
        <f t="shared" si="0"/>
        <v>0.5340277777777775</v>
      </c>
      <c r="M16" s="6">
        <f t="shared" si="0"/>
        <v>0.5493055555555553</v>
      </c>
      <c r="N16" s="6">
        <f t="shared" si="0"/>
        <v>0.5611111111111108</v>
      </c>
      <c r="O16" s="6">
        <f t="shared" si="0"/>
        <v>0.5729166666666663</v>
      </c>
      <c r="P16" s="7"/>
    </row>
    <row r="17" spans="1:16" ht="15">
      <c r="A17" s="8">
        <f t="shared" si="2"/>
        <v>13</v>
      </c>
      <c r="B17" s="11" t="str">
        <f>'Стартовый лист'!$G$19</f>
        <v>Болдырева</v>
      </c>
      <c r="C17" s="1" t="str">
        <f>'Стартовый лист'!$G$20</f>
        <v>Великорецкая</v>
      </c>
      <c r="D17" s="1" t="str">
        <f>'Стартовый лист'!$G$21</f>
        <v>Петрова</v>
      </c>
      <c r="E17" s="1" t="str">
        <f>'Стартовый лист'!$G$22</f>
        <v>Лукьяненко</v>
      </c>
      <c r="F17" s="4">
        <f t="shared" si="1"/>
        <v>0.46527777777777757</v>
      </c>
      <c r="G17" s="6">
        <f aca="true" t="shared" si="3" ref="G17:G24">F17+G$3</f>
        <v>0.4777777777777776</v>
      </c>
      <c r="H17" s="6">
        <f aca="true" t="shared" si="4" ref="H17:H24">G17+H$3</f>
        <v>0.48958333333333315</v>
      </c>
      <c r="I17" s="6">
        <f aca="true" t="shared" si="5" ref="I17:I24">H17+I$3</f>
        <v>0.49861111111111095</v>
      </c>
      <c r="J17" s="6">
        <f aca="true" t="shared" si="6" ref="J17:J24">I17+J$3</f>
        <v>0.5173611111111109</v>
      </c>
      <c r="K17" s="6">
        <f aca="true" t="shared" si="7" ref="K17:K24">J17+K$3</f>
        <v>0.5319444444444442</v>
      </c>
      <c r="L17" s="6">
        <f aca="true" t="shared" si="8" ref="L17:L24">K17+L$3</f>
        <v>0.540972222222222</v>
      </c>
      <c r="M17" s="6">
        <f aca="true" t="shared" si="9" ref="M17:M24">L17+M$3</f>
        <v>0.5562499999999997</v>
      </c>
      <c r="N17" s="6">
        <f aca="true" t="shared" si="10" ref="N17:N24">M17+N$3</f>
        <v>0.5680555555555552</v>
      </c>
      <c r="O17" s="6">
        <f aca="true" t="shared" si="11" ref="O17:O24">N17+O$3</f>
        <v>0.5798611111111107</v>
      </c>
      <c r="P17" s="7"/>
    </row>
    <row r="18" spans="1:16" ht="15">
      <c r="A18" s="8">
        <f t="shared" si="2"/>
        <v>14</v>
      </c>
      <c r="B18" s="11" t="str">
        <f>'Стартовый лист'!$G$24</f>
        <v>Кирейченкова</v>
      </c>
      <c r="C18" s="1" t="str">
        <f>'Стартовый лист'!$G$25</f>
        <v>Марина</v>
      </c>
      <c r="D18" s="1" t="s">
        <v>12</v>
      </c>
      <c r="E18" s="1" t="str">
        <f>'Стартовый лист'!$G$27</f>
        <v>Покатилова</v>
      </c>
      <c r="F18" s="4">
        <f t="shared" si="1"/>
        <v>0.472222222222222</v>
      </c>
      <c r="G18" s="6">
        <f t="shared" si="3"/>
        <v>0.484722222222222</v>
      </c>
      <c r="H18" s="6">
        <f t="shared" si="4"/>
        <v>0.49652777777777757</v>
      </c>
      <c r="I18" s="6">
        <f t="shared" si="5"/>
        <v>0.5055555555555553</v>
      </c>
      <c r="J18" s="6">
        <f t="shared" si="6"/>
        <v>0.5243055555555554</v>
      </c>
      <c r="K18" s="6">
        <f t="shared" si="7"/>
        <v>0.5388888888888886</v>
      </c>
      <c r="L18" s="6">
        <f t="shared" si="8"/>
        <v>0.5479166666666664</v>
      </c>
      <c r="M18" s="6">
        <f t="shared" si="9"/>
        <v>0.5631944444444441</v>
      </c>
      <c r="N18" s="6">
        <f t="shared" si="10"/>
        <v>0.5749999999999996</v>
      </c>
      <c r="O18" s="6">
        <f t="shared" si="11"/>
        <v>0.5868055555555551</v>
      </c>
      <c r="P18" s="7"/>
    </row>
    <row r="19" spans="1:16" ht="15">
      <c r="A19" s="8">
        <f t="shared" si="2"/>
        <v>15</v>
      </c>
      <c r="B19" s="11" t="str">
        <f>'Стартовый лист'!$G$29</f>
        <v>Рогов Иван</v>
      </c>
      <c r="C19" s="1" t="str">
        <f>'Стартовый лист'!$G$30</f>
        <v>Сарычев</v>
      </c>
      <c r="D19" s="1" t="str">
        <f>'Стартовый лист'!$G$31</f>
        <v>Пучков</v>
      </c>
      <c r="E19" s="1">
        <f>'Стартовый лист'!$G$32</f>
        <v>0</v>
      </c>
      <c r="F19" s="4">
        <f t="shared" si="1"/>
        <v>0.4791666666666664</v>
      </c>
      <c r="G19" s="6">
        <f t="shared" si="3"/>
        <v>0.4916666666666664</v>
      </c>
      <c r="H19" s="6">
        <f t="shared" si="4"/>
        <v>0.503472222222222</v>
      </c>
      <c r="I19" s="6">
        <f t="shared" si="5"/>
        <v>0.5124999999999997</v>
      </c>
      <c r="J19" s="6">
        <f t="shared" si="6"/>
        <v>0.5312499999999998</v>
      </c>
      <c r="K19" s="6">
        <f t="shared" si="7"/>
        <v>0.5458333333333331</v>
      </c>
      <c r="L19" s="6">
        <f t="shared" si="8"/>
        <v>0.5548611111111108</v>
      </c>
      <c r="M19" s="6">
        <f t="shared" si="9"/>
        <v>0.5701388888888885</v>
      </c>
      <c r="N19" s="6">
        <f t="shared" si="10"/>
        <v>0.581944444444444</v>
      </c>
      <c r="O19" s="6">
        <f t="shared" si="11"/>
        <v>0.5937499999999996</v>
      </c>
      <c r="P19" s="7"/>
    </row>
    <row r="20" spans="1:16" ht="15">
      <c r="A20" s="8">
        <f t="shared" si="2"/>
        <v>16</v>
      </c>
      <c r="B20" s="11" t="str">
        <f>'Стартовый лист'!$G$34</f>
        <v>Ненарокомов </v>
      </c>
      <c r="C20" s="1" t="str">
        <f>'Стартовый лист'!$G$35</f>
        <v>Битоков </v>
      </c>
      <c r="D20" s="1" t="str">
        <f>'Стартовый лист'!$G$36</f>
        <v>Угрюмов </v>
      </c>
      <c r="E20" s="1">
        <f>'Стартовый лист'!$G$37</f>
        <v>0</v>
      </c>
      <c r="F20" s="4">
        <f>F19+(1.5/144)</f>
        <v>0.4895833333333331</v>
      </c>
      <c r="G20" s="6">
        <f t="shared" si="3"/>
        <v>0.5020833333333331</v>
      </c>
      <c r="H20" s="6">
        <f t="shared" si="4"/>
        <v>0.5138888888888886</v>
      </c>
      <c r="I20" s="6">
        <f t="shared" si="5"/>
        <v>0.5229166666666664</v>
      </c>
      <c r="J20" s="6">
        <f t="shared" si="6"/>
        <v>0.5416666666666664</v>
      </c>
      <c r="K20" s="6">
        <f t="shared" si="7"/>
        <v>0.5562499999999997</v>
      </c>
      <c r="L20" s="6">
        <f t="shared" si="8"/>
        <v>0.5652777777777774</v>
      </c>
      <c r="M20" s="6">
        <f t="shared" si="9"/>
        <v>0.5805555555555552</v>
      </c>
      <c r="N20" s="6">
        <f t="shared" si="10"/>
        <v>0.5923611111111107</v>
      </c>
      <c r="O20" s="6">
        <f t="shared" si="11"/>
        <v>0.6041666666666662</v>
      </c>
      <c r="P20" s="7"/>
    </row>
    <row r="21" spans="1:16" ht="15">
      <c r="A21" s="8">
        <f t="shared" si="2"/>
        <v>17</v>
      </c>
      <c r="B21" s="11" t="str">
        <f>'Стартовый лист'!$G$39</f>
        <v>Новиков</v>
      </c>
      <c r="C21" s="1" t="str">
        <f>'Стартовый лист'!$G$40</f>
        <v>Сергеев</v>
      </c>
      <c r="D21" s="1" t="str">
        <f>'Стартовый лист'!$G$41</f>
        <v>Фролов</v>
      </c>
      <c r="E21" s="1">
        <f>'Стартовый лист'!$G$42</f>
        <v>0</v>
      </c>
      <c r="F21" s="4">
        <f t="shared" si="1"/>
        <v>0.4965277777777775</v>
      </c>
      <c r="G21" s="6">
        <f t="shared" si="3"/>
        <v>0.5090277777777775</v>
      </c>
      <c r="H21" s="6">
        <f t="shared" si="4"/>
        <v>0.520833333333333</v>
      </c>
      <c r="I21" s="6">
        <f t="shared" si="5"/>
        <v>0.5298611111111108</v>
      </c>
      <c r="J21" s="6">
        <f t="shared" si="6"/>
        <v>0.5486111111111108</v>
      </c>
      <c r="K21" s="6">
        <f t="shared" si="7"/>
        <v>0.5631944444444441</v>
      </c>
      <c r="L21" s="6">
        <f t="shared" si="8"/>
        <v>0.5722222222222219</v>
      </c>
      <c r="M21" s="6">
        <f t="shared" si="9"/>
        <v>0.5874999999999996</v>
      </c>
      <c r="N21" s="6">
        <f t="shared" si="10"/>
        <v>0.5993055555555551</v>
      </c>
      <c r="O21" s="6">
        <f t="shared" si="11"/>
        <v>0.6111111111111106</v>
      </c>
      <c r="P21" s="7"/>
    </row>
    <row r="22" spans="1:16" ht="15">
      <c r="A22" s="8">
        <f t="shared" si="2"/>
        <v>18</v>
      </c>
      <c r="B22" s="11" t="str">
        <f>'Стартовый лист'!$G$44</f>
        <v>Лещенко </v>
      </c>
      <c r="C22" s="1" t="str">
        <f>'Стартовый лист'!$G$45</f>
        <v>Лещенко </v>
      </c>
      <c r="D22" s="1" t="str">
        <f>'Стартовый лист'!$G$46</f>
        <v>Беляев </v>
      </c>
      <c r="E22" s="1">
        <f>'Стартовый лист'!$G$47</f>
        <v>0</v>
      </c>
      <c r="F22" s="4">
        <f t="shared" si="1"/>
        <v>0.503472222222222</v>
      </c>
      <c r="G22" s="6">
        <f t="shared" si="3"/>
        <v>0.5159722222222219</v>
      </c>
      <c r="H22" s="6">
        <f t="shared" si="4"/>
        <v>0.5277777777777775</v>
      </c>
      <c r="I22" s="6">
        <f t="shared" si="5"/>
        <v>0.5368055555555552</v>
      </c>
      <c r="J22" s="6">
        <f t="shared" si="6"/>
        <v>0.5555555555555552</v>
      </c>
      <c r="K22" s="6">
        <f t="shared" si="7"/>
        <v>0.5701388888888885</v>
      </c>
      <c r="L22" s="6">
        <f t="shared" si="8"/>
        <v>0.5791666666666663</v>
      </c>
      <c r="M22" s="6">
        <f t="shared" si="9"/>
        <v>0.594444444444444</v>
      </c>
      <c r="N22" s="6">
        <f t="shared" si="10"/>
        <v>0.6062499999999995</v>
      </c>
      <c r="O22" s="6">
        <f t="shared" si="11"/>
        <v>0.618055555555555</v>
      </c>
      <c r="P22" s="7"/>
    </row>
    <row r="23" spans="1:16" ht="15">
      <c r="A23" s="8">
        <f t="shared" si="2"/>
        <v>19</v>
      </c>
      <c r="B23" s="11" t="str">
        <f>'Стартовый лист'!$G$49</f>
        <v>Полукаров </v>
      </c>
      <c r="C23" s="1" t="str">
        <f>'Стартовый лист'!$G$50</f>
        <v>Писарев </v>
      </c>
      <c r="D23" s="1" t="str">
        <f>'Стартовый лист'!$G$51</f>
        <v>Соколов </v>
      </c>
      <c r="E23" s="1">
        <f>'Стартовый лист'!$G$52</f>
        <v>0</v>
      </c>
      <c r="F23" s="4">
        <f t="shared" si="1"/>
        <v>0.5104166666666664</v>
      </c>
      <c r="G23" s="6">
        <f t="shared" si="3"/>
        <v>0.5229166666666664</v>
      </c>
      <c r="H23" s="6">
        <f t="shared" si="4"/>
        <v>0.5347222222222219</v>
      </c>
      <c r="I23" s="6">
        <f t="shared" si="5"/>
        <v>0.5437499999999996</v>
      </c>
      <c r="J23" s="6">
        <f t="shared" si="6"/>
        <v>0.5624999999999997</v>
      </c>
      <c r="K23" s="6">
        <f t="shared" si="7"/>
        <v>0.577083333333333</v>
      </c>
      <c r="L23" s="6">
        <f t="shared" si="8"/>
        <v>0.5861111111111107</v>
      </c>
      <c r="M23" s="6">
        <f t="shared" si="9"/>
        <v>0.6013888888888884</v>
      </c>
      <c r="N23" s="6">
        <f t="shared" si="10"/>
        <v>0.6131944444444439</v>
      </c>
      <c r="O23" s="6">
        <f t="shared" si="11"/>
        <v>0.6249999999999994</v>
      </c>
      <c r="P23" s="7"/>
    </row>
    <row r="24" spans="1:15" ht="15">
      <c r="A24" s="8">
        <f t="shared" si="2"/>
        <v>20</v>
      </c>
      <c r="B24" s="1" t="str">
        <f>'Стартовый лист'!$G$54</f>
        <v>Херсонский </v>
      </c>
      <c r="C24" s="1" t="str">
        <f>'Стартовый лист'!$G$55</f>
        <v>Кац </v>
      </c>
      <c r="D24" s="1" t="str">
        <f>'Стартовый лист'!$G$56</f>
        <v>Добросердов </v>
      </c>
      <c r="E24" s="1">
        <f>'Стартовый лист'!$G$57</f>
        <v>0</v>
      </c>
      <c r="F24" s="6">
        <f t="shared" si="1"/>
        <v>0.5173611111111108</v>
      </c>
      <c r="G24" s="6">
        <f t="shared" si="3"/>
        <v>0.5298611111111108</v>
      </c>
      <c r="H24" s="6">
        <f t="shared" si="4"/>
        <v>0.5416666666666663</v>
      </c>
      <c r="I24" s="6">
        <f t="shared" si="5"/>
        <v>0.550694444444444</v>
      </c>
      <c r="J24" s="6">
        <f t="shared" si="6"/>
        <v>0.5694444444444441</v>
      </c>
      <c r="K24" s="6">
        <f t="shared" si="7"/>
        <v>0.5840277777777774</v>
      </c>
      <c r="L24" s="6">
        <f t="shared" si="8"/>
        <v>0.5930555555555551</v>
      </c>
      <c r="M24" s="6">
        <f t="shared" si="9"/>
        <v>0.6083333333333328</v>
      </c>
      <c r="N24" s="6">
        <f t="shared" si="10"/>
        <v>0.6201388888888884</v>
      </c>
      <c r="O24" s="6">
        <f t="shared" si="11"/>
        <v>0.6319444444444439</v>
      </c>
    </row>
    <row r="25" spans="1:15" ht="15">
      <c r="A25" s="8"/>
      <c r="B25" s="19"/>
      <c r="C25" s="20"/>
      <c r="D25" s="20"/>
      <c r="E25" s="21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s="10" customFormat="1" ht="12.75">
      <c r="A26" s="12" t="str">
        <f>A2</f>
        <v>Round 1</v>
      </c>
      <c r="B26" s="84" t="s">
        <v>22</v>
      </c>
      <c r="C26" s="85"/>
      <c r="D26" s="85"/>
      <c r="E26" s="86"/>
      <c r="F26" s="13" t="s">
        <v>4</v>
      </c>
      <c r="G26" s="13">
        <v>10</v>
      </c>
      <c r="H26" s="13">
        <v>11</v>
      </c>
      <c r="I26" s="13">
        <v>12</v>
      </c>
      <c r="J26" s="13">
        <v>13</v>
      </c>
      <c r="K26" s="13">
        <v>14</v>
      </c>
      <c r="L26" s="13">
        <v>15</v>
      </c>
      <c r="M26" s="13">
        <v>16</v>
      </c>
      <c r="N26" s="13">
        <v>17</v>
      </c>
      <c r="O26" s="13">
        <v>18</v>
      </c>
    </row>
    <row r="27" spans="1:15" s="10" customFormat="1" ht="12.75">
      <c r="A27" s="14" t="str">
        <f>A3</f>
        <v>Game</v>
      </c>
      <c r="B27" s="84" t="s">
        <v>19</v>
      </c>
      <c r="C27" s="85"/>
      <c r="D27" s="85"/>
      <c r="E27" s="86"/>
      <c r="F27" s="15">
        <f>5/1440</f>
        <v>0.003472222222222222</v>
      </c>
      <c r="G27" s="15">
        <f>17/1440</f>
        <v>0.011805555555555555</v>
      </c>
      <c r="H27" s="15">
        <f>21/1440</f>
        <v>0.014583333333333334</v>
      </c>
      <c r="I27" s="15">
        <f>23/1440</f>
        <v>0.01597222222222222</v>
      </c>
      <c r="J27" s="15">
        <f>22/1440</f>
        <v>0.015277777777777777</v>
      </c>
      <c r="K27" s="15">
        <f>17/1440</f>
        <v>0.011805555555555555</v>
      </c>
      <c r="L27" s="15">
        <f>17/1440</f>
        <v>0.011805555555555555</v>
      </c>
      <c r="M27" s="15">
        <f>17/1440</f>
        <v>0.011805555555555555</v>
      </c>
      <c r="N27" s="15">
        <f>14/1440</f>
        <v>0.009722222222222222</v>
      </c>
      <c r="O27" s="15">
        <f>O3</f>
        <v>0.011805555555555555</v>
      </c>
    </row>
    <row r="28" spans="1:16" s="10" customFormat="1" ht="12.75">
      <c r="A28" s="14"/>
      <c r="B28" s="81"/>
      <c r="C28" s="82"/>
      <c r="D28" s="82"/>
      <c r="E28" s="83"/>
      <c r="F28" s="13" t="s">
        <v>6</v>
      </c>
      <c r="G28" s="13">
        <v>4</v>
      </c>
      <c r="H28" s="13">
        <v>5</v>
      </c>
      <c r="I28" s="13">
        <v>3</v>
      </c>
      <c r="J28" s="13">
        <v>4</v>
      </c>
      <c r="K28" s="13">
        <v>4</v>
      </c>
      <c r="L28" s="13">
        <v>4</v>
      </c>
      <c r="M28" s="13">
        <v>4</v>
      </c>
      <c r="N28" s="13">
        <v>3</v>
      </c>
      <c r="O28" s="13">
        <v>5</v>
      </c>
      <c r="P28" s="22">
        <v>36</v>
      </c>
    </row>
    <row r="29" spans="1:16" ht="15">
      <c r="A29" s="8">
        <v>1</v>
      </c>
      <c r="B29" s="1" t="str">
        <f>'Стартовый лист'!$B$9</f>
        <v>Чернов</v>
      </c>
      <c r="C29" s="1" t="str">
        <f>'Стартовый лист'!$B$10</f>
        <v>Карасёв </v>
      </c>
      <c r="D29" s="1" t="str">
        <f>'Стартовый лист'!$B$11</f>
        <v>Доманков </v>
      </c>
      <c r="E29" s="1" t="str">
        <f>'Стартовый лист'!$B$12</f>
        <v>Кабанов</v>
      </c>
      <c r="F29" s="4">
        <f>O5+F$27</f>
        <v>0.49305555555555564</v>
      </c>
      <c r="G29" s="6">
        <f aca="true" t="shared" si="12" ref="G29:O40">F29+G$27</f>
        <v>0.5048611111111112</v>
      </c>
      <c r="H29" s="6">
        <f t="shared" si="12"/>
        <v>0.5194444444444445</v>
      </c>
      <c r="I29" s="6">
        <f t="shared" si="12"/>
        <v>0.5354166666666667</v>
      </c>
      <c r="J29" s="6">
        <f t="shared" si="12"/>
        <v>0.5506944444444444</v>
      </c>
      <c r="K29" s="6">
        <f t="shared" si="12"/>
        <v>0.5624999999999999</v>
      </c>
      <c r="L29" s="6">
        <f t="shared" si="12"/>
        <v>0.5743055555555554</v>
      </c>
      <c r="M29" s="6">
        <f t="shared" si="12"/>
        <v>0.5861111111111109</v>
      </c>
      <c r="N29" s="6">
        <f t="shared" si="12"/>
        <v>0.5958333333333331</v>
      </c>
      <c r="O29" s="4">
        <f t="shared" si="12"/>
        <v>0.6076388888888886</v>
      </c>
      <c r="P29" s="3">
        <v>0.11458333333333333</v>
      </c>
    </row>
    <row r="30" spans="1:15" ht="15">
      <c r="A30" s="8">
        <f>A29+1</f>
        <v>2</v>
      </c>
      <c r="B30" s="1" t="str">
        <f>'Стартовый лист'!$B$14</f>
        <v>Zamudio</v>
      </c>
      <c r="C30" s="1" t="str">
        <f>'Стартовый лист'!$B$15</f>
        <v>Меньшиков </v>
      </c>
      <c r="D30" s="1" t="str">
        <f>'Стартовый лист'!$B$16</f>
        <v>Фролов </v>
      </c>
      <c r="E30" s="1" t="str">
        <f>'Стартовый лист'!$B$17</f>
        <v>Сорокин </v>
      </c>
      <c r="F30" s="6">
        <f aca="true" t="shared" si="13" ref="F30:F48">F29+(1/144)</f>
        <v>0.5000000000000001</v>
      </c>
      <c r="G30" s="6">
        <f t="shared" si="12"/>
        <v>0.5118055555555556</v>
      </c>
      <c r="H30" s="6">
        <f t="shared" si="12"/>
        <v>0.5263888888888889</v>
      </c>
      <c r="I30" s="6">
        <f t="shared" si="12"/>
        <v>0.5423611111111111</v>
      </c>
      <c r="J30" s="6">
        <f t="shared" si="12"/>
        <v>0.5576388888888888</v>
      </c>
      <c r="K30" s="6">
        <f t="shared" si="12"/>
        <v>0.5694444444444443</v>
      </c>
      <c r="L30" s="6">
        <f t="shared" si="12"/>
        <v>0.5812499999999998</v>
      </c>
      <c r="M30" s="6">
        <f t="shared" si="12"/>
        <v>0.5930555555555553</v>
      </c>
      <c r="N30" s="6">
        <f t="shared" si="12"/>
        <v>0.6027777777777775</v>
      </c>
      <c r="O30" s="6">
        <f t="shared" si="12"/>
        <v>0.614583333333333</v>
      </c>
    </row>
    <row r="31" spans="1:15" ht="15">
      <c r="A31" s="8">
        <f aca="true" t="shared" si="14" ref="A31:A48">A30+1</f>
        <v>3</v>
      </c>
      <c r="B31" s="1" t="str">
        <f>'Стартовый лист'!$B$19</f>
        <v>Борисов</v>
      </c>
      <c r="C31" s="1" t="str">
        <f>'Стартовый лист'!$B$20</f>
        <v>Доманков</v>
      </c>
      <c r="D31" s="1" t="str">
        <f>'Стартовый лист'!$B$21</f>
        <v>Хожиматов</v>
      </c>
      <c r="E31" s="1" t="str">
        <f>'Стартовый лист'!$B$22</f>
        <v>Миронов</v>
      </c>
      <c r="F31" s="6">
        <f t="shared" si="13"/>
        <v>0.5069444444444445</v>
      </c>
      <c r="G31" s="6">
        <f t="shared" si="12"/>
        <v>0.51875</v>
      </c>
      <c r="H31" s="6">
        <f t="shared" si="12"/>
        <v>0.5333333333333333</v>
      </c>
      <c r="I31" s="6">
        <f t="shared" si="12"/>
        <v>0.5493055555555555</v>
      </c>
      <c r="J31" s="6">
        <f t="shared" si="12"/>
        <v>0.5645833333333332</v>
      </c>
      <c r="K31" s="6">
        <f t="shared" si="12"/>
        <v>0.5763888888888887</v>
      </c>
      <c r="L31" s="6">
        <f t="shared" si="12"/>
        <v>0.5881944444444442</v>
      </c>
      <c r="M31" s="6">
        <f t="shared" si="12"/>
        <v>0.5999999999999998</v>
      </c>
      <c r="N31" s="6">
        <f t="shared" si="12"/>
        <v>0.6097222222222219</v>
      </c>
      <c r="O31" s="6">
        <f t="shared" si="12"/>
        <v>0.6215277777777775</v>
      </c>
    </row>
    <row r="32" spans="1:15" ht="15">
      <c r="A32" s="8">
        <f t="shared" si="14"/>
        <v>4</v>
      </c>
      <c r="B32" s="1" t="str">
        <f>'Стартовый лист'!$B$24</f>
        <v>Нефёдов </v>
      </c>
      <c r="C32" s="1" t="str">
        <f>'Стартовый лист'!$B$25</f>
        <v>Блаженов</v>
      </c>
      <c r="D32" s="1" t="str">
        <f>'Стартовый лист'!$B$26</f>
        <v>Сотников</v>
      </c>
      <c r="E32" s="1" t="str">
        <f>'Стартовый лист'!$B$27</f>
        <v>Филаткин</v>
      </c>
      <c r="F32" s="6">
        <f>F31+(1/144)</f>
        <v>0.513888888888889</v>
      </c>
      <c r="G32" s="6">
        <f t="shared" si="12"/>
        <v>0.5256944444444445</v>
      </c>
      <c r="H32" s="6">
        <f t="shared" si="12"/>
        <v>0.5402777777777777</v>
      </c>
      <c r="I32" s="6">
        <f t="shared" si="12"/>
        <v>0.5562499999999999</v>
      </c>
      <c r="J32" s="6">
        <f t="shared" si="12"/>
        <v>0.5715277777777776</v>
      </c>
      <c r="K32" s="6">
        <f t="shared" si="12"/>
        <v>0.5833333333333331</v>
      </c>
      <c r="L32" s="6">
        <f t="shared" si="12"/>
        <v>0.5951388888888887</v>
      </c>
      <c r="M32" s="6">
        <f t="shared" si="12"/>
        <v>0.6069444444444442</v>
      </c>
      <c r="N32" s="6">
        <f t="shared" si="12"/>
        <v>0.6166666666666664</v>
      </c>
      <c r="O32" s="6">
        <f t="shared" si="12"/>
        <v>0.6284722222222219</v>
      </c>
    </row>
    <row r="33" spans="1:15" ht="15">
      <c r="A33" s="8">
        <f t="shared" si="14"/>
        <v>5</v>
      </c>
      <c r="B33" s="1" t="str">
        <f>'Стартовый лист'!$B$29</f>
        <v>Макаров </v>
      </c>
      <c r="C33" s="1" t="str">
        <f>'Стартовый лист'!$B$30</f>
        <v>Суржик</v>
      </c>
      <c r="D33" s="1" t="str">
        <f>'Стартовый лист'!$B$31</f>
        <v>Мерзляк</v>
      </c>
      <c r="E33" s="1" t="str">
        <f>'Стартовый лист'!$B$32</f>
        <v>Казанцев</v>
      </c>
      <c r="F33" s="6">
        <f t="shared" si="13"/>
        <v>0.5208333333333334</v>
      </c>
      <c r="G33" s="6">
        <f t="shared" si="12"/>
        <v>0.5326388888888889</v>
      </c>
      <c r="H33" s="6">
        <f t="shared" si="12"/>
        <v>0.5472222222222222</v>
      </c>
      <c r="I33" s="6">
        <f t="shared" si="12"/>
        <v>0.5631944444444443</v>
      </c>
      <c r="J33" s="6">
        <f t="shared" si="12"/>
        <v>0.578472222222222</v>
      </c>
      <c r="K33" s="6">
        <f t="shared" si="12"/>
        <v>0.5902777777777776</v>
      </c>
      <c r="L33" s="6">
        <f t="shared" si="12"/>
        <v>0.6020833333333331</v>
      </c>
      <c r="M33" s="6">
        <f t="shared" si="12"/>
        <v>0.6138888888888886</v>
      </c>
      <c r="N33" s="6">
        <f t="shared" si="12"/>
        <v>0.6236111111111108</v>
      </c>
      <c r="O33" s="4">
        <f t="shared" si="12"/>
        <v>0.6354166666666663</v>
      </c>
    </row>
    <row r="34" spans="1:15" ht="15">
      <c r="A34" s="8">
        <f t="shared" si="14"/>
        <v>6</v>
      </c>
      <c r="B34" s="1" t="str">
        <f>'Стартовый лист'!$B$34</f>
        <v>Кортнев</v>
      </c>
      <c r="C34" s="1" t="str">
        <f>'Стартовый лист'!$B$35</f>
        <v>Пузанов</v>
      </c>
      <c r="D34" s="1" t="str">
        <f>'Стартовый лист'!$B$36</f>
        <v>Кармолин</v>
      </c>
      <c r="E34" s="1" t="str">
        <f>'Стартовый лист'!$B$37</f>
        <v>Чекин</v>
      </c>
      <c r="F34" s="6">
        <f>F33+(1.5/144)</f>
        <v>0.53125</v>
      </c>
      <c r="G34" s="6">
        <f t="shared" si="12"/>
        <v>0.5430555555555555</v>
      </c>
      <c r="H34" s="6">
        <f t="shared" si="12"/>
        <v>0.5576388888888888</v>
      </c>
      <c r="I34" s="6">
        <f t="shared" si="12"/>
        <v>0.5736111111111111</v>
      </c>
      <c r="J34" s="6">
        <f t="shared" si="12"/>
        <v>0.5888888888888888</v>
      </c>
      <c r="K34" s="6">
        <f t="shared" si="12"/>
        <v>0.6006944444444443</v>
      </c>
      <c r="L34" s="6">
        <f t="shared" si="12"/>
        <v>0.6124999999999998</v>
      </c>
      <c r="M34" s="6">
        <f t="shared" si="12"/>
        <v>0.6243055555555553</v>
      </c>
      <c r="N34" s="6">
        <f t="shared" si="12"/>
        <v>0.6340277777777775</v>
      </c>
      <c r="O34" s="6">
        <f t="shared" si="12"/>
        <v>0.645833333333333</v>
      </c>
    </row>
    <row r="35" spans="1:15" ht="15">
      <c r="A35" s="8">
        <f t="shared" si="14"/>
        <v>7</v>
      </c>
      <c r="B35" s="1" t="str">
        <f>'Стартовый лист'!$G$9</f>
        <v>Малахова </v>
      </c>
      <c r="C35" s="1" t="str">
        <f>'Стартовый лист'!$G$10</f>
        <v>Пономарева </v>
      </c>
      <c r="D35" s="1" t="str">
        <f>'Стартовый лист'!$G$11</f>
        <v>Горбонос </v>
      </c>
      <c r="E35" s="1" t="str">
        <f>'Стартовый лист'!$G$12</f>
        <v>Бектимирова </v>
      </c>
      <c r="F35" s="6">
        <f t="shared" si="13"/>
        <v>0.5381944444444444</v>
      </c>
      <c r="G35" s="6">
        <f t="shared" si="12"/>
        <v>0.5499999999999999</v>
      </c>
      <c r="H35" s="6">
        <f t="shared" si="12"/>
        <v>0.5645833333333332</v>
      </c>
      <c r="I35" s="6">
        <f t="shared" si="12"/>
        <v>0.5805555555555555</v>
      </c>
      <c r="J35" s="6">
        <f t="shared" si="12"/>
        <v>0.5958333333333332</v>
      </c>
      <c r="K35" s="6">
        <f t="shared" si="12"/>
        <v>0.6076388888888887</v>
      </c>
      <c r="L35" s="6">
        <f t="shared" si="12"/>
        <v>0.6194444444444442</v>
      </c>
      <c r="M35" s="6">
        <f t="shared" si="12"/>
        <v>0.6312499999999998</v>
      </c>
      <c r="N35" s="6">
        <f t="shared" si="12"/>
        <v>0.6409722222222219</v>
      </c>
      <c r="O35" s="6">
        <f t="shared" si="12"/>
        <v>0.6527777777777775</v>
      </c>
    </row>
    <row r="36" spans="1:15" ht="15">
      <c r="A36" s="8">
        <f t="shared" si="14"/>
        <v>8</v>
      </c>
      <c r="B36" s="1" t="str">
        <f>'Стартовый лист'!$G$14</f>
        <v>Гусева</v>
      </c>
      <c r="C36" s="1" t="str">
        <f>'Стартовый лист'!$G$15</f>
        <v>Хохлова</v>
      </c>
      <c r="D36" s="1" t="str">
        <f>'Стартовый лист'!$G$16</f>
        <v>Новицкая</v>
      </c>
      <c r="E36" s="1" t="str">
        <f>'Стартовый лист'!$G$17</f>
        <v>Поднебеснова</v>
      </c>
      <c r="F36" s="6">
        <f t="shared" si="13"/>
        <v>0.5451388888888888</v>
      </c>
      <c r="G36" s="6">
        <f t="shared" si="12"/>
        <v>0.5569444444444444</v>
      </c>
      <c r="H36" s="6">
        <f t="shared" si="12"/>
        <v>0.5715277777777776</v>
      </c>
      <c r="I36" s="6">
        <f t="shared" si="12"/>
        <v>0.5874999999999999</v>
      </c>
      <c r="J36" s="6">
        <f t="shared" si="12"/>
        <v>0.6027777777777776</v>
      </c>
      <c r="K36" s="6">
        <f t="shared" si="12"/>
        <v>0.6145833333333331</v>
      </c>
      <c r="L36" s="6">
        <f t="shared" si="12"/>
        <v>0.6263888888888887</v>
      </c>
      <c r="M36" s="6">
        <f t="shared" si="12"/>
        <v>0.6381944444444442</v>
      </c>
      <c r="N36" s="6">
        <f t="shared" si="12"/>
        <v>0.6479166666666664</v>
      </c>
      <c r="O36" s="6">
        <f t="shared" si="12"/>
        <v>0.6597222222222219</v>
      </c>
    </row>
    <row r="37" spans="1:15" ht="15">
      <c r="A37" s="8">
        <f t="shared" si="14"/>
        <v>9</v>
      </c>
      <c r="B37" s="11" t="str">
        <f>'Стартовый лист'!$G$19</f>
        <v>Болдырева</v>
      </c>
      <c r="C37" s="1" t="str">
        <f>'Стартовый лист'!$G$20</f>
        <v>Великорецкая</v>
      </c>
      <c r="D37" s="1" t="str">
        <f>'Стартовый лист'!$G$21</f>
        <v>Петрова</v>
      </c>
      <c r="E37" s="1" t="str">
        <f>'Стартовый лист'!$G$22</f>
        <v>Лукьяненко</v>
      </c>
      <c r="F37" s="6">
        <f t="shared" si="13"/>
        <v>0.5520833333333333</v>
      </c>
      <c r="G37" s="6">
        <f t="shared" si="12"/>
        <v>0.5638888888888888</v>
      </c>
      <c r="H37" s="6">
        <f t="shared" si="12"/>
        <v>0.578472222222222</v>
      </c>
      <c r="I37" s="6">
        <f t="shared" si="12"/>
        <v>0.5944444444444443</v>
      </c>
      <c r="J37" s="6">
        <f t="shared" si="12"/>
        <v>0.609722222222222</v>
      </c>
      <c r="K37" s="6">
        <f t="shared" si="12"/>
        <v>0.6215277777777776</v>
      </c>
      <c r="L37" s="6">
        <f t="shared" si="12"/>
        <v>0.6333333333333331</v>
      </c>
      <c r="M37" s="6">
        <f t="shared" si="12"/>
        <v>0.6451388888888886</v>
      </c>
      <c r="N37" s="6">
        <f t="shared" si="12"/>
        <v>0.6548611111111108</v>
      </c>
      <c r="O37" s="6">
        <f t="shared" si="12"/>
        <v>0.6666666666666663</v>
      </c>
    </row>
    <row r="38" spans="1:15" ht="15">
      <c r="A38" s="8">
        <f t="shared" si="14"/>
        <v>10</v>
      </c>
      <c r="B38" s="1" t="str">
        <f>'Стартовый лист'!$G$24</f>
        <v>Кирейченкова</v>
      </c>
      <c r="C38" s="1" t="str">
        <f>'Стартовый лист'!$G$25</f>
        <v>Марина</v>
      </c>
      <c r="D38" s="1" t="str">
        <f>'Стартовый лист'!$G$26</f>
        <v>Долина</v>
      </c>
      <c r="E38" s="1" t="str">
        <f>'Стартовый лист'!$G$27</f>
        <v>Покатилова</v>
      </c>
      <c r="F38" s="6">
        <f t="shared" si="13"/>
        <v>0.5590277777777777</v>
      </c>
      <c r="G38" s="6">
        <f t="shared" si="12"/>
        <v>0.5708333333333332</v>
      </c>
      <c r="H38" s="6">
        <f t="shared" si="12"/>
        <v>0.5854166666666665</v>
      </c>
      <c r="I38" s="6">
        <f t="shared" si="12"/>
        <v>0.6013888888888888</v>
      </c>
      <c r="J38" s="6">
        <f t="shared" si="12"/>
        <v>0.6166666666666665</v>
      </c>
      <c r="K38" s="6">
        <f t="shared" si="12"/>
        <v>0.628472222222222</v>
      </c>
      <c r="L38" s="6">
        <f t="shared" si="12"/>
        <v>0.6402777777777775</v>
      </c>
      <c r="M38" s="6">
        <f t="shared" si="12"/>
        <v>0.652083333333333</v>
      </c>
      <c r="N38" s="6">
        <f t="shared" si="12"/>
        <v>0.6618055555555552</v>
      </c>
      <c r="O38" s="6">
        <f t="shared" si="12"/>
        <v>0.6736111111111107</v>
      </c>
    </row>
    <row r="39" spans="1:15" ht="15">
      <c r="A39" s="8">
        <f t="shared" si="14"/>
        <v>11</v>
      </c>
      <c r="B39" s="1" t="str">
        <f>'Стартовый лист'!$G$9</f>
        <v>Малахова </v>
      </c>
      <c r="C39" s="1" t="str">
        <f>'Стартовый лист'!$G$10</f>
        <v>Пономарева </v>
      </c>
      <c r="D39" s="1" t="str">
        <f>'Стартовый лист'!$G$11</f>
        <v>Горбонос </v>
      </c>
      <c r="E39" s="1" t="str">
        <f>'Стартовый лист'!$G$12</f>
        <v>Бектимирова </v>
      </c>
      <c r="F39" s="6">
        <f>F38+(1.5/144)</f>
        <v>0.5694444444444443</v>
      </c>
      <c r="G39" s="6">
        <f t="shared" si="12"/>
        <v>0.5812499999999998</v>
      </c>
      <c r="H39" s="6">
        <f t="shared" si="12"/>
        <v>0.5958333333333331</v>
      </c>
      <c r="I39" s="6">
        <f t="shared" si="12"/>
        <v>0.6118055555555553</v>
      </c>
      <c r="J39" s="6">
        <f t="shared" si="12"/>
        <v>0.627083333333333</v>
      </c>
      <c r="K39" s="6">
        <f t="shared" si="12"/>
        <v>0.6388888888888885</v>
      </c>
      <c r="L39" s="6">
        <f t="shared" si="12"/>
        <v>0.650694444444444</v>
      </c>
      <c r="M39" s="6">
        <f t="shared" si="12"/>
        <v>0.6624999999999995</v>
      </c>
      <c r="N39" s="6">
        <f t="shared" si="12"/>
        <v>0.6722222222222217</v>
      </c>
      <c r="O39" s="6">
        <f t="shared" si="12"/>
        <v>0.6840277777777772</v>
      </c>
    </row>
    <row r="40" spans="1:15" ht="15">
      <c r="A40" s="8">
        <f t="shared" si="14"/>
        <v>12</v>
      </c>
      <c r="B40" s="11" t="str">
        <f>'Стартовый лист'!$G$14</f>
        <v>Гусева</v>
      </c>
      <c r="C40" s="1" t="str">
        <f>'Стартовый лист'!$G$15</f>
        <v>Хохлова</v>
      </c>
      <c r="D40" s="1" t="str">
        <f>'Стартовый лист'!$G$16</f>
        <v>Новицкая</v>
      </c>
      <c r="E40" s="1" t="str">
        <f>'Стартовый лист'!$G$17</f>
        <v>Поднебеснова</v>
      </c>
      <c r="F40" s="6">
        <f t="shared" si="13"/>
        <v>0.5763888888888887</v>
      </c>
      <c r="G40" s="6">
        <f t="shared" si="12"/>
        <v>0.5881944444444442</v>
      </c>
      <c r="H40" s="6">
        <f t="shared" si="12"/>
        <v>0.6027777777777775</v>
      </c>
      <c r="I40" s="6">
        <f t="shared" si="12"/>
        <v>0.6187499999999997</v>
      </c>
      <c r="J40" s="6">
        <f t="shared" si="12"/>
        <v>0.6340277777777774</v>
      </c>
      <c r="K40" s="6">
        <f t="shared" si="12"/>
        <v>0.6458333333333329</v>
      </c>
      <c r="L40" s="6">
        <f t="shared" si="12"/>
        <v>0.6576388888888884</v>
      </c>
      <c r="M40" s="6">
        <f t="shared" si="12"/>
        <v>0.669444444444444</v>
      </c>
      <c r="N40" s="6">
        <f t="shared" si="12"/>
        <v>0.6791666666666661</v>
      </c>
      <c r="O40" s="6">
        <f t="shared" si="12"/>
        <v>0.6909722222222217</v>
      </c>
    </row>
    <row r="41" spans="1:15" ht="15">
      <c r="A41" s="8">
        <f t="shared" si="14"/>
        <v>13</v>
      </c>
      <c r="B41" s="11" t="str">
        <f>'Стартовый лист'!$G$19</f>
        <v>Болдырева</v>
      </c>
      <c r="C41" s="1" t="str">
        <f>'Стартовый лист'!$G$20</f>
        <v>Великорецкая</v>
      </c>
      <c r="D41" s="1" t="str">
        <f>'Стартовый лист'!$G$21</f>
        <v>Петрова</v>
      </c>
      <c r="E41" s="1" t="str">
        <f>'Стартовый лист'!$G$22</f>
        <v>Лукьяненко</v>
      </c>
      <c r="F41" s="6">
        <f t="shared" si="13"/>
        <v>0.5833333333333331</v>
      </c>
      <c r="G41" s="6">
        <f aca="true" t="shared" si="15" ref="G41:G48">F41+G$27</f>
        <v>0.5951388888888887</v>
      </c>
      <c r="H41" s="6">
        <f aca="true" t="shared" si="16" ref="H41:H48">G41+H$27</f>
        <v>0.6097222222222219</v>
      </c>
      <c r="I41" s="6">
        <f aca="true" t="shared" si="17" ref="I41:I48">H41+I$27</f>
        <v>0.6256944444444441</v>
      </c>
      <c r="J41" s="6">
        <f aca="true" t="shared" si="18" ref="J41:J48">I41+J$27</f>
        <v>0.6409722222222218</v>
      </c>
      <c r="K41" s="6">
        <f aca="true" t="shared" si="19" ref="K41:K48">J41+K$27</f>
        <v>0.6527777777777773</v>
      </c>
      <c r="L41" s="6">
        <f aca="true" t="shared" si="20" ref="L41:L48">K41+L$27</f>
        <v>0.6645833333333329</v>
      </c>
      <c r="M41" s="6">
        <f aca="true" t="shared" si="21" ref="M41:M48">L41+M$27</f>
        <v>0.6763888888888884</v>
      </c>
      <c r="N41" s="6">
        <f aca="true" t="shared" si="22" ref="N41:N48">M41+N$27</f>
        <v>0.6861111111111106</v>
      </c>
      <c r="O41" s="6">
        <f aca="true" t="shared" si="23" ref="O41:O48">N41+O$27</f>
        <v>0.6979166666666661</v>
      </c>
    </row>
    <row r="42" spans="1:15" ht="15">
      <c r="A42" s="8">
        <f t="shared" si="14"/>
        <v>14</v>
      </c>
      <c r="B42" s="1" t="str">
        <f>'Стартовый лист'!$G$24</f>
        <v>Кирейченкова</v>
      </c>
      <c r="C42" s="1" t="str">
        <f>'Стартовый лист'!$G$25</f>
        <v>Марина</v>
      </c>
      <c r="D42" s="1" t="s">
        <v>12</v>
      </c>
      <c r="E42" s="1" t="str">
        <f>'Стартовый лист'!$G$27</f>
        <v>Покатилова</v>
      </c>
      <c r="F42" s="6">
        <f t="shared" si="13"/>
        <v>0.5902777777777776</v>
      </c>
      <c r="G42" s="6">
        <f t="shared" si="15"/>
        <v>0.6020833333333331</v>
      </c>
      <c r="H42" s="6">
        <f t="shared" si="16"/>
        <v>0.6166666666666664</v>
      </c>
      <c r="I42" s="6">
        <f t="shared" si="17"/>
        <v>0.6326388888888885</v>
      </c>
      <c r="J42" s="6">
        <f t="shared" si="18"/>
        <v>0.6479166666666663</v>
      </c>
      <c r="K42" s="6">
        <f t="shared" si="19"/>
        <v>0.6597222222222218</v>
      </c>
      <c r="L42" s="6">
        <f t="shared" si="20"/>
        <v>0.6715277777777773</v>
      </c>
      <c r="M42" s="6">
        <f t="shared" si="21"/>
        <v>0.6833333333333328</v>
      </c>
      <c r="N42" s="6">
        <f t="shared" si="22"/>
        <v>0.693055555555555</v>
      </c>
      <c r="O42" s="6">
        <f t="shared" si="23"/>
        <v>0.7048611111111105</v>
      </c>
    </row>
    <row r="43" spans="1:15" ht="15">
      <c r="A43" s="8">
        <f t="shared" si="14"/>
        <v>15</v>
      </c>
      <c r="B43" s="1" t="str">
        <f>'Стартовый лист'!$G$29</f>
        <v>Рогов Иван</v>
      </c>
      <c r="C43" s="1" t="str">
        <f>'Стартовый лист'!$G$30</f>
        <v>Сарычев</v>
      </c>
      <c r="D43" s="1" t="str">
        <f>'Стартовый лист'!$G$31</f>
        <v>Пучков</v>
      </c>
      <c r="E43" s="1">
        <f>'Стартовый лист'!$G$32</f>
        <v>0</v>
      </c>
      <c r="F43" s="6">
        <f t="shared" si="13"/>
        <v>0.597222222222222</v>
      </c>
      <c r="G43" s="6">
        <f t="shared" si="15"/>
        <v>0.6090277777777775</v>
      </c>
      <c r="H43" s="6">
        <f t="shared" si="16"/>
        <v>0.6236111111111108</v>
      </c>
      <c r="I43" s="6">
        <f t="shared" si="17"/>
        <v>0.639583333333333</v>
      </c>
      <c r="J43" s="6">
        <f t="shared" si="18"/>
        <v>0.6548611111111107</v>
      </c>
      <c r="K43" s="6">
        <f t="shared" si="19"/>
        <v>0.6666666666666662</v>
      </c>
      <c r="L43" s="6">
        <f t="shared" si="20"/>
        <v>0.6784722222222217</v>
      </c>
      <c r="M43" s="6">
        <f t="shared" si="21"/>
        <v>0.6902777777777772</v>
      </c>
      <c r="N43" s="6">
        <f t="shared" si="22"/>
        <v>0.6999999999999994</v>
      </c>
      <c r="O43" s="6">
        <f t="shared" si="23"/>
        <v>0.7118055555555549</v>
      </c>
    </row>
    <row r="44" spans="1:15" ht="15" customHeight="1">
      <c r="A44" s="18">
        <f t="shared" si="14"/>
        <v>16</v>
      </c>
      <c r="B44" s="1" t="str">
        <f>'Стартовый лист'!$G$34</f>
        <v>Ненарокомов </v>
      </c>
      <c r="C44" s="1" t="str">
        <f>'Стартовый лист'!$G$35</f>
        <v>Битоков </v>
      </c>
      <c r="D44" s="1" t="str">
        <f>'Стартовый лист'!$G$36</f>
        <v>Угрюмов </v>
      </c>
      <c r="E44" s="1">
        <f>'Стартовый лист'!$G$37</f>
        <v>0</v>
      </c>
      <c r="F44" s="6">
        <f>F43+(1.5/144)</f>
        <v>0.6076388888888886</v>
      </c>
      <c r="G44" s="6">
        <f t="shared" si="15"/>
        <v>0.6194444444444441</v>
      </c>
      <c r="H44" s="6">
        <f t="shared" si="16"/>
        <v>0.6340277777777774</v>
      </c>
      <c r="I44" s="6">
        <f t="shared" si="17"/>
        <v>0.6499999999999997</v>
      </c>
      <c r="J44" s="6">
        <f t="shared" si="18"/>
        <v>0.6652777777777774</v>
      </c>
      <c r="K44" s="6">
        <f t="shared" si="19"/>
        <v>0.6770833333333329</v>
      </c>
      <c r="L44" s="6">
        <f t="shared" si="20"/>
        <v>0.6888888888888884</v>
      </c>
      <c r="M44" s="6">
        <f t="shared" si="21"/>
        <v>0.700694444444444</v>
      </c>
      <c r="N44" s="6">
        <f t="shared" si="22"/>
        <v>0.7104166666666661</v>
      </c>
      <c r="O44" s="6">
        <f t="shared" si="23"/>
        <v>0.7222222222222217</v>
      </c>
    </row>
    <row r="45" spans="1:15" ht="15.75" customHeight="1">
      <c r="A45" s="18">
        <f t="shared" si="14"/>
        <v>17</v>
      </c>
      <c r="B45" s="1" t="str">
        <f>'Стартовый лист'!$G$39</f>
        <v>Новиков</v>
      </c>
      <c r="C45" s="1" t="str">
        <f>'Стартовый лист'!$G$40</f>
        <v>Сергеев</v>
      </c>
      <c r="D45" s="1" t="str">
        <f>'Стартовый лист'!$G$41</f>
        <v>Фролов</v>
      </c>
      <c r="E45" s="1">
        <f>'Стартовый лист'!$G$42</f>
        <v>0</v>
      </c>
      <c r="F45" s="6">
        <f t="shared" si="13"/>
        <v>0.614583333333333</v>
      </c>
      <c r="G45" s="6">
        <f t="shared" si="15"/>
        <v>0.6263888888888886</v>
      </c>
      <c r="H45" s="6">
        <f t="shared" si="16"/>
        <v>0.6409722222222218</v>
      </c>
      <c r="I45" s="6">
        <f t="shared" si="17"/>
        <v>0.6569444444444441</v>
      </c>
      <c r="J45" s="6">
        <f t="shared" si="18"/>
        <v>0.6722222222222218</v>
      </c>
      <c r="K45" s="6">
        <f t="shared" si="19"/>
        <v>0.6840277777777773</v>
      </c>
      <c r="L45" s="6">
        <f t="shared" si="20"/>
        <v>0.6958333333333329</v>
      </c>
      <c r="M45" s="6">
        <f t="shared" si="21"/>
        <v>0.7076388888888884</v>
      </c>
      <c r="N45" s="6">
        <f t="shared" si="22"/>
        <v>0.7173611111111106</v>
      </c>
      <c r="O45" s="6">
        <f t="shared" si="23"/>
        <v>0.7291666666666661</v>
      </c>
    </row>
    <row r="46" spans="1:15" ht="15" customHeight="1">
      <c r="A46" s="18">
        <f t="shared" si="14"/>
        <v>18</v>
      </c>
      <c r="B46" s="1" t="str">
        <f>'Стартовый лист'!$G$44</f>
        <v>Лещенко </v>
      </c>
      <c r="C46" s="1" t="str">
        <f>'Стартовый лист'!$G$45</f>
        <v>Лещенко </v>
      </c>
      <c r="D46" s="1" t="str">
        <f>'Стартовый лист'!$G$46</f>
        <v>Беляев </v>
      </c>
      <c r="E46" s="1">
        <f>'Стартовый лист'!$G$47</f>
        <v>0</v>
      </c>
      <c r="F46" s="6">
        <f t="shared" si="13"/>
        <v>0.6215277777777775</v>
      </c>
      <c r="G46" s="6">
        <f t="shared" si="15"/>
        <v>0.633333333333333</v>
      </c>
      <c r="H46" s="6">
        <f t="shared" si="16"/>
        <v>0.6479166666666663</v>
      </c>
      <c r="I46" s="6">
        <f t="shared" si="17"/>
        <v>0.6638888888888885</v>
      </c>
      <c r="J46" s="6">
        <f t="shared" si="18"/>
        <v>0.6791666666666663</v>
      </c>
      <c r="K46" s="6">
        <f t="shared" si="19"/>
        <v>0.6909722222222218</v>
      </c>
      <c r="L46" s="6">
        <f t="shared" si="20"/>
        <v>0.7027777777777773</v>
      </c>
      <c r="M46" s="6">
        <f t="shared" si="21"/>
        <v>0.7145833333333328</v>
      </c>
      <c r="N46" s="6">
        <f t="shared" si="22"/>
        <v>0.724305555555555</v>
      </c>
      <c r="O46" s="6">
        <f t="shared" si="23"/>
        <v>0.7361111111111105</v>
      </c>
    </row>
    <row r="47" spans="1:15" ht="15.75" customHeight="1">
      <c r="A47" s="18">
        <f t="shared" si="14"/>
        <v>19</v>
      </c>
      <c r="B47" s="11" t="str">
        <f>'Стартовый лист'!$G$49</f>
        <v>Полукаров </v>
      </c>
      <c r="C47" s="1" t="str">
        <f>'Стартовый лист'!$G$50</f>
        <v>Писарев </v>
      </c>
      <c r="D47" s="1" t="str">
        <f>'Стартовый лист'!$G$51</f>
        <v>Соколов </v>
      </c>
      <c r="E47" s="1">
        <f>'Стартовый лист'!$G$52</f>
        <v>0</v>
      </c>
      <c r="F47" s="6">
        <f t="shared" si="13"/>
        <v>0.6284722222222219</v>
      </c>
      <c r="G47" s="6">
        <f t="shared" si="15"/>
        <v>0.6402777777777774</v>
      </c>
      <c r="H47" s="6">
        <f t="shared" si="16"/>
        <v>0.6548611111111107</v>
      </c>
      <c r="I47" s="6">
        <f t="shared" si="17"/>
        <v>0.670833333333333</v>
      </c>
      <c r="J47" s="6">
        <f t="shared" si="18"/>
        <v>0.6861111111111107</v>
      </c>
      <c r="K47" s="6">
        <f t="shared" si="19"/>
        <v>0.6979166666666662</v>
      </c>
      <c r="L47" s="6">
        <f t="shared" si="20"/>
        <v>0.7097222222222217</v>
      </c>
      <c r="M47" s="6">
        <f t="shared" si="21"/>
        <v>0.7215277777777772</v>
      </c>
      <c r="N47" s="6">
        <f t="shared" si="22"/>
        <v>0.7312499999999994</v>
      </c>
      <c r="O47" s="6">
        <f t="shared" si="23"/>
        <v>0.7430555555555549</v>
      </c>
    </row>
    <row r="48" spans="1:15" ht="15.75" customHeight="1">
      <c r="A48" s="18">
        <f t="shared" si="14"/>
        <v>20</v>
      </c>
      <c r="B48" s="1" t="str">
        <f>'Стартовый лист'!$G$54</f>
        <v>Херсонский </v>
      </c>
      <c r="C48" s="1" t="str">
        <f>'Стартовый лист'!$G$55</f>
        <v>Кац </v>
      </c>
      <c r="D48" s="1" t="str">
        <f>'Стартовый лист'!$G$56</f>
        <v>Добросердов </v>
      </c>
      <c r="E48" s="1">
        <f>'Стартовый лист'!$G$57</f>
        <v>0</v>
      </c>
      <c r="F48" s="6">
        <f t="shared" si="13"/>
        <v>0.6354166666666663</v>
      </c>
      <c r="G48" s="6">
        <f t="shared" si="15"/>
        <v>0.6472222222222218</v>
      </c>
      <c r="H48" s="6">
        <f t="shared" si="16"/>
        <v>0.6618055555555551</v>
      </c>
      <c r="I48" s="6">
        <f t="shared" si="17"/>
        <v>0.6777777777777774</v>
      </c>
      <c r="J48" s="6">
        <f t="shared" si="18"/>
        <v>0.6930555555555551</v>
      </c>
      <c r="K48" s="6">
        <f t="shared" si="19"/>
        <v>0.7048611111111106</v>
      </c>
      <c r="L48" s="6">
        <f t="shared" si="20"/>
        <v>0.7166666666666661</v>
      </c>
      <c r="M48" s="6">
        <f t="shared" si="21"/>
        <v>0.7284722222222216</v>
      </c>
      <c r="N48" s="6">
        <f t="shared" si="22"/>
        <v>0.7381944444444438</v>
      </c>
      <c r="O48" s="6">
        <f t="shared" si="23"/>
        <v>0.7499999999999993</v>
      </c>
    </row>
  </sheetData>
  <sheetProtection/>
  <mergeCells count="7">
    <mergeCell ref="B28:E28"/>
    <mergeCell ref="B3:E3"/>
    <mergeCell ref="B1:E1"/>
    <mergeCell ref="B2:E2"/>
    <mergeCell ref="B26:E26"/>
    <mergeCell ref="B27:E27"/>
    <mergeCell ref="B4:E4"/>
  </mergeCells>
  <printOptions/>
  <pageMargins left="0.7500000000000001" right="0.7500000000000001" top="0" bottom="0" header="0.5" footer="0.5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Glukhovskoy</dc:creator>
  <cp:keywords/>
  <dc:description/>
  <cp:lastModifiedBy>Asus</cp:lastModifiedBy>
  <cp:lastPrinted>2016-04-22T15:42:43Z</cp:lastPrinted>
  <dcterms:created xsi:type="dcterms:W3CDTF">2016-04-21T13:58:26Z</dcterms:created>
  <dcterms:modified xsi:type="dcterms:W3CDTF">2016-07-20T16:30:55Z</dcterms:modified>
  <cp:category/>
  <cp:version/>
  <cp:contentType/>
  <cp:contentStatus/>
</cp:coreProperties>
</file>